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540" windowWidth="11340" windowHeight="6315"/>
  </bookViews>
  <sheets>
    <sheet name="источники 1" sheetId="15" r:id="rId1"/>
    <sheet name="доходы 3" sheetId="3" r:id="rId2"/>
    <sheet name="приложение 4" sheetId="11" r:id="rId3"/>
    <sheet name="ведомственые 5" sheetId="9" r:id="rId4"/>
    <sheet name="приложение 6" sheetId="12" r:id="rId5"/>
    <sheet name="Приложение 7 Юг" sheetId="16" r:id="rId6"/>
  </sheets>
  <externalReferences>
    <externalReference r:id="rId7"/>
  </externalReferences>
  <calcPr calcId="124519" refMode="R1C1"/>
</workbook>
</file>

<file path=xl/calcChain.xml><?xml version="1.0" encoding="utf-8"?>
<calcChain xmlns="http://schemas.openxmlformats.org/spreadsheetml/2006/main">
  <c r="G10" i="9"/>
  <c r="G113"/>
  <c r="G105"/>
  <c r="G54"/>
  <c r="G53"/>
  <c r="G52"/>
  <c r="L24" i="3"/>
  <c r="K11" i="11"/>
  <c r="K27"/>
  <c r="F41" i="12"/>
  <c r="G83" i="9"/>
  <c r="G82"/>
  <c r="L55" i="3"/>
  <c r="L46"/>
  <c r="L45"/>
  <c r="L67"/>
  <c r="F84" i="12"/>
  <c r="F73"/>
  <c r="H70"/>
  <c r="G70"/>
  <c r="G33" i="9"/>
  <c r="G17"/>
  <c r="G16"/>
  <c r="G106"/>
  <c r="G84" i="12"/>
  <c r="F100"/>
  <c r="K20" i="11"/>
  <c r="F35" i="12"/>
  <c r="F34"/>
  <c r="I17" i="9"/>
  <c r="I16"/>
  <c r="H17"/>
  <c r="N50" i="3"/>
  <c r="M50"/>
  <c r="N47"/>
  <c r="M47"/>
  <c r="L47"/>
  <c r="N16"/>
  <c r="N15"/>
  <c r="N11"/>
  <c r="M16"/>
  <c r="M15"/>
  <c r="M11"/>
  <c r="L16"/>
  <c r="G19" i="12"/>
  <c r="G18"/>
  <c r="H100"/>
  <c r="G100"/>
  <c r="H33" i="9"/>
  <c r="H16" i="16"/>
  <c r="G16"/>
  <c r="F16"/>
  <c r="D16"/>
  <c r="D15"/>
  <c r="I123" i="9"/>
  <c r="H123"/>
  <c r="G123"/>
  <c r="I113"/>
  <c r="I105"/>
  <c r="H113"/>
  <c r="H105"/>
  <c r="I83"/>
  <c r="I82"/>
  <c r="H83"/>
  <c r="H82"/>
  <c r="I79"/>
  <c r="I72"/>
  <c r="I67"/>
  <c r="H79"/>
  <c r="H72"/>
  <c r="H67"/>
  <c r="G79"/>
  <c r="G72"/>
  <c r="G67"/>
  <c r="I54"/>
  <c r="I53"/>
  <c r="I52"/>
  <c r="H54"/>
  <c r="H53"/>
  <c r="H52"/>
  <c r="I33"/>
  <c r="I31"/>
  <c r="I30"/>
  <c r="H31"/>
  <c r="H30"/>
  <c r="G31"/>
  <c r="G30"/>
  <c r="H16"/>
  <c r="I13"/>
  <c r="I12"/>
  <c r="H13"/>
  <c r="H12"/>
  <c r="G13"/>
  <c r="G12"/>
  <c r="G15" i="12"/>
  <c r="G14"/>
  <c r="G35"/>
  <c r="G34"/>
  <c r="H84"/>
  <c r="H19"/>
  <c r="H18"/>
  <c r="H15"/>
  <c r="G71"/>
  <c r="G63"/>
  <c r="H35"/>
  <c r="H34"/>
  <c r="H71"/>
  <c r="H63"/>
  <c r="F15"/>
  <c r="F19"/>
  <c r="F18"/>
  <c r="F14"/>
  <c r="M11" i="11"/>
  <c r="M27"/>
  <c r="L11"/>
  <c r="L27"/>
  <c r="M20"/>
  <c r="L20"/>
  <c r="N46" i="3"/>
  <c r="N45"/>
  <c r="N67"/>
  <c r="M46"/>
  <c r="M45"/>
  <c r="M67"/>
  <c r="N32"/>
  <c r="L32"/>
  <c r="L11"/>
  <c r="F17" i="15"/>
  <c r="F16" s="1"/>
  <c r="F15" s="1"/>
  <c r="F14" s="1"/>
  <c r="F30" s="1"/>
  <c r="E17"/>
  <c r="E16"/>
  <c r="E15" s="1"/>
  <c r="E14" s="1"/>
  <c r="E30" s="1"/>
  <c r="D26"/>
  <c r="F26"/>
  <c r="E26"/>
  <c r="D24"/>
  <c r="D23" s="1"/>
  <c r="D21"/>
  <c r="D20" s="1"/>
  <c r="D16"/>
  <c r="D14"/>
  <c r="D30"/>
  <c r="L15" i="3"/>
  <c r="G26" i="11"/>
  <c r="G25"/>
  <c r="G24"/>
  <c r="F25"/>
  <c r="F24"/>
  <c r="E25"/>
  <c r="E24"/>
  <c r="G23"/>
  <c r="F23"/>
  <c r="E23"/>
  <c r="G17"/>
  <c r="F17"/>
  <c r="E17"/>
  <c r="G13"/>
  <c r="F13"/>
  <c r="E13"/>
  <c r="G12"/>
  <c r="G11"/>
  <c r="F12"/>
  <c r="F11"/>
  <c r="E12"/>
  <c r="J13"/>
  <c r="I13"/>
  <c r="H13"/>
  <c r="I12"/>
  <c r="I26"/>
  <c r="J12"/>
  <c r="J26"/>
  <c r="H12"/>
  <c r="H26"/>
  <c r="M32" i="3"/>
  <c r="M92"/>
  <c r="M70"/>
  <c r="M74"/>
  <c r="H126" i="9"/>
  <c r="H11"/>
  <c r="H10"/>
  <c r="I126"/>
  <c r="I11"/>
  <c r="I10"/>
  <c r="G27" i="11"/>
  <c r="E11"/>
  <c r="E27"/>
  <c r="F27"/>
  <c r="G13" i="12"/>
  <c r="G120"/>
  <c r="H14"/>
  <c r="H13"/>
  <c r="H120"/>
  <c r="G126" i="9"/>
  <c r="G11"/>
  <c r="F13" i="12"/>
  <c r="F120"/>
  <c r="D19" i="15" l="1"/>
</calcChain>
</file>

<file path=xl/sharedStrings.xml><?xml version="1.0" encoding="utf-8"?>
<sst xmlns="http://schemas.openxmlformats.org/spreadsheetml/2006/main" count="1414" uniqueCount="390">
  <si>
    <t>000 1 00 00000 00 0000 000</t>
  </si>
  <si>
    <t>НАЛОГИ НА ИМУЩЕСТВО</t>
  </si>
  <si>
    <t>ДОХОДЫ ОТ ИСПОЛЬЗОВАНИЯ ИМУЩЕСТВА, НАХОДЯЩЕГОСЯ В ГОСУДАРСТВЕННОЙ И МУНИЦИПАЛЬНОЙ СОБСТВЕННОСТИ</t>
  </si>
  <si>
    <t>БЕЗВОЗМЕЗДНЫЕ ПОСТУПЛЕНИЯ</t>
  </si>
  <si>
    <t>Земельный налог</t>
  </si>
  <si>
    <t>Наименование</t>
  </si>
  <si>
    <t>тыс. руб.</t>
  </si>
  <si>
    <t>План по решению сессии</t>
  </si>
  <si>
    <t>жкх</t>
  </si>
  <si>
    <t>мслуж</t>
  </si>
  <si>
    <t>опека</t>
  </si>
  <si>
    <t>пов етс</t>
  </si>
  <si>
    <t>благоустр</t>
  </si>
  <si>
    <t>субвенция несоверш</t>
  </si>
  <si>
    <t>субвенция соцзащита органы</t>
  </si>
  <si>
    <t>субвенция соцзащита жку</t>
  </si>
  <si>
    <t>субвенция с/х производство</t>
  </si>
  <si>
    <t>субвенция кл.руков</t>
  </si>
  <si>
    <t>возврат жку</t>
  </si>
  <si>
    <t>субвенция меры соцподдержки</t>
  </si>
  <si>
    <t>о защите прав ребенка</t>
  </si>
  <si>
    <t>соцподдержка инвалидов</t>
  </si>
  <si>
    <t>соц обслуживание населения</t>
  </si>
  <si>
    <t>на погашение кред.задолж.</t>
  </si>
  <si>
    <t>отд.категориям граждан</t>
  </si>
  <si>
    <t>приемн родит</t>
  </si>
  <si>
    <t>образоват.проц</t>
  </si>
  <si>
    <t>субенция скорая</t>
  </si>
  <si>
    <t>предприним ЦРБ</t>
  </si>
  <si>
    <t>вус</t>
  </si>
  <si>
    <t>Код бюджетной классификации</t>
  </si>
  <si>
    <t>Код администратора</t>
  </si>
  <si>
    <t>Код группы</t>
  </si>
  <si>
    <t>Код подгруппы</t>
  </si>
  <si>
    <t>Код статьи</t>
  </si>
  <si>
    <t>Код подстатьи</t>
  </si>
  <si>
    <t>Код элемента</t>
  </si>
  <si>
    <t>Код программы (подпрограммы</t>
  </si>
  <si>
    <t>Код экономической классификации</t>
  </si>
  <si>
    <t>00</t>
  </si>
  <si>
    <t>000</t>
  </si>
  <si>
    <t>0000</t>
  </si>
  <si>
    <t>1</t>
  </si>
  <si>
    <t>01</t>
  </si>
  <si>
    <t>010</t>
  </si>
  <si>
    <t>110</t>
  </si>
  <si>
    <t>02</t>
  </si>
  <si>
    <t>030</t>
  </si>
  <si>
    <t>05</t>
  </si>
  <si>
    <t>06</t>
  </si>
  <si>
    <t>11</t>
  </si>
  <si>
    <t>120</t>
  </si>
  <si>
    <t>2</t>
  </si>
  <si>
    <t>151</t>
  </si>
  <si>
    <t>3</t>
  </si>
  <si>
    <t>№ строки</t>
  </si>
  <si>
    <t xml:space="preserve">000 </t>
  </si>
  <si>
    <t>182</t>
  </si>
  <si>
    <t>001</t>
  </si>
  <si>
    <t>03</t>
  </si>
  <si>
    <t>015</t>
  </si>
  <si>
    <t>554</t>
  </si>
  <si>
    <t>04</t>
  </si>
  <si>
    <t>999</t>
  </si>
  <si>
    <t>Иные межбюджетные трансферты</t>
  </si>
  <si>
    <t>09</t>
  </si>
  <si>
    <t>0103</t>
  </si>
  <si>
    <t>0102</t>
  </si>
  <si>
    <t xml:space="preserve"> </t>
  </si>
  <si>
    <t>Приложение № 4</t>
  </si>
  <si>
    <t>Наименование главных распорядителей  и наименование показателей бюджетной классификации</t>
  </si>
  <si>
    <t>Целевая статья</t>
  </si>
  <si>
    <t>Вид расходов</t>
  </si>
  <si>
    <t>2011г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</si>
  <si>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</si>
  <si>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</si>
  <si>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Мобилизационная и вневойсковая подготовка</t>
  </si>
  <si>
    <t>Благоустройство</t>
  </si>
  <si>
    <t>Культура, кинематография и средства массовой информации</t>
  </si>
  <si>
    <t>Культура</t>
  </si>
  <si>
    <t>Всего</t>
  </si>
  <si>
    <t xml:space="preserve">                      Приложение №3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</si>
  <si>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</si>
  <si>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Расходы на выплаты персоналу государственных (муниципальных) органов</t>
  </si>
  <si>
    <t>Закупка товаров, работ и услуг для государственных (муниципальных) нужд</t>
  </si>
  <si>
    <t>4</t>
  </si>
  <si>
    <t>Распределение бюджетных ассигнований по разделам и подразделам классификации расходов бюджетов на 2014 год и плановый период 2015-2016 годов.</t>
  </si>
  <si>
    <t>Код ведомства</t>
  </si>
  <si>
    <t>Сумма 2014  г</t>
  </si>
  <si>
    <t>Сумма 2015 г</t>
  </si>
  <si>
    <t>Сумма 2016 г</t>
  </si>
  <si>
    <t>Функционирование Правительства Российской Федерации, высших  исполнительных органов государственной власти субъектов Российской Федерации, местных администраций</t>
  </si>
  <si>
    <t>Условно утвержденные расходы</t>
  </si>
  <si>
    <t>Приложение № 5</t>
  </si>
  <si>
    <t>7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</si>
  <si>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</si>
  <si>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</si>
  <si>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230</t>
  </si>
  <si>
    <t>240</t>
  </si>
  <si>
    <t>250</t>
  </si>
  <si>
    <t>260</t>
  </si>
  <si>
    <t>2016 год</t>
  </si>
  <si>
    <t>100</t>
  </si>
  <si>
    <t>Уличное освещение</t>
  </si>
  <si>
    <t>Приложение № 6</t>
  </si>
  <si>
    <t>Приложение 1</t>
  </si>
  <si>
    <t>(тыс. рублей)</t>
  </si>
  <si>
    <t>Код</t>
  </si>
  <si>
    <t xml:space="preserve">Наименование кода группы, подгруппы, статьи, вида источника финансирования дефицита бюджета, кода классификации операций сектора государственного управления, относящихся к источникам финансирования дефицитов бюджетов Российской Федерации </t>
  </si>
  <si>
    <t>Сумма</t>
  </si>
  <si>
    <t>Изменение остатков средств на счетах по учету средств бюджета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</si>
  <si>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</si>
  <si>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</si>
  <si>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</si>
  <si>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5</t>
  </si>
  <si>
    <t>25</t>
  </si>
  <si>
    <t>000 01 06 00 00 00 0000 000</t>
  </si>
  <si>
    <t>Иные источники внутреннего финансирования дефицитов бюджетов</t>
  </si>
  <si>
    <t>26</t>
  </si>
  <si>
    <t>116 01 06 01 00 00 0000 000</t>
  </si>
  <si>
    <t>Акции и иные формы участия в капитале, находящиеся в государственной и муниципальной собственности</t>
  </si>
  <si>
    <t>27</t>
  </si>
  <si>
    <t>116 01 06 01 00 00 0000 630</t>
  </si>
  <si>
    <t>Средства от продажи акций и иных форм участия в капитале, находящихся в государственной и муниципальной собственности</t>
  </si>
  <si>
    <t>28</t>
  </si>
  <si>
    <t>116 01 06 01 00 02 0000 630</t>
  </si>
  <si>
    <t>Средства от продажи акций и иных форм участия в капитале, находящихся в собственности субъектов Российской Федерации</t>
  </si>
  <si>
    <t>29</t>
  </si>
  <si>
    <t>800 01 06 04 00 00 0000 000</t>
  </si>
  <si>
    <t>Исполнение государственных и муниципальных гарантий в валюте Российской Федерации</t>
  </si>
  <si>
    <t>30</t>
  </si>
  <si>
    <t>800 01 06 04 00 00 0000 800</t>
  </si>
  <si>
    <t>Исполнение государственных  и муниципальныхгарантий в валюте Российской Федерации в случае, если исполнение гарантом государственных и муниципальных гарантий ведет  к 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</si>
  <si>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31</t>
  </si>
  <si>
    <t>800 01 06 04 00 02 0000 810</t>
  </si>
  <si>
    <t xml:space="preserve">Исполнение государственных гарантий субъекта Российской Федерации с правом гаранта требовать от принципала в порядке регресса возмещения сумм, уплаченных по государственной гарантии </t>
  </si>
  <si>
    <t>6</t>
  </si>
  <si>
    <t>Уменьшение остатков средств бюджетов</t>
  </si>
  <si>
    <t>Уменьшение прочих остатков средств бюджетов</t>
  </si>
  <si>
    <t>8</t>
  </si>
  <si>
    <t>9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</si>
  <si>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</si>
  <si>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БЕЗВОЗМЕЗДНЫЕ ПОСТУПЛЕНИЯ ОТ ДРУГИХ БЮДЖЕТОВ БЮДЖЕТНОЙ СИСТЕМЫ РОССИЙСКОЙ ФЕДЕРАЦИИ</t>
  </si>
  <si>
    <t>Субвенции бюджетам на осуществление первичного воинского учета на территориях, где отсутствуют военные комиссариаты</t>
  </si>
  <si>
    <t>2017 год</t>
  </si>
  <si>
    <t>045</t>
  </si>
  <si>
    <t>13</t>
  </si>
  <si>
    <t>7508</t>
  </si>
  <si>
    <t>Субсидии бюджетам муниципальных образований на содержание автомобильных дорог общего пользования местного значения городских округов, городских и сельских поселений</t>
  </si>
  <si>
    <t>024</t>
  </si>
  <si>
    <t>Субсидии бюджетам муниципальных образований на капитальный ремонт и ремонт автомобильных дорог общего пользования местного значения городских округов с численностью населения менее 90 тысяч человек</t>
  </si>
  <si>
    <t>7594</t>
  </si>
  <si>
    <t xml:space="preserve">Национальная оборона </t>
  </si>
  <si>
    <t>Мобилизационная подготовка экономики</t>
  </si>
  <si>
    <t>Национальная экономика</t>
  </si>
  <si>
    <t>Дорожное хозяйство (дорожные фонды)</t>
  </si>
  <si>
    <t>Резервные фонды</t>
  </si>
  <si>
    <t>Раздел-Подраздел</t>
  </si>
  <si>
    <t>0100</t>
  </si>
  <si>
    <t>0104</t>
  </si>
  <si>
    <t>0111</t>
  </si>
  <si>
    <t>0200</t>
  </si>
  <si>
    <t>0203</t>
  </si>
  <si>
    <t>0400</t>
  </si>
  <si>
    <t>0409</t>
  </si>
  <si>
    <t>0503</t>
  </si>
  <si>
    <t>0800</t>
  </si>
  <si>
    <t>0801</t>
  </si>
  <si>
    <t>Иные бюджетные ассигнования</t>
  </si>
  <si>
    <t>0</t>
  </si>
  <si>
    <t>2018 год</t>
  </si>
  <si>
    <t>0120000000</t>
  </si>
  <si>
    <t>0150000000</t>
  </si>
  <si>
    <t>0110000000</t>
  </si>
  <si>
    <t>0140000000</t>
  </si>
  <si>
    <t>9210075140</t>
  </si>
  <si>
    <t>9170010110</t>
  </si>
  <si>
    <t>025</t>
  </si>
  <si>
    <t>043</t>
  </si>
  <si>
    <t>10</t>
  </si>
  <si>
    <t>557</t>
  </si>
  <si>
    <t>995</t>
  </si>
  <si>
    <t>130</t>
  </si>
  <si>
    <t>5003</t>
  </si>
  <si>
    <t>7514</t>
  </si>
  <si>
    <t>Другие общегосударственные вопросы</t>
  </si>
  <si>
    <t>0113</t>
  </si>
  <si>
    <t>0110000210</t>
  </si>
  <si>
    <t>Подпрограмма "Развитие органов местного самоуправления, муниципальной службы поселения"</t>
  </si>
  <si>
    <t>Руководство и управление в сфере установленных функций органов местного самоуправления в рамках подпрограммы «Развитие органов местного самоуправления, муниципальной службы поселения"</t>
  </si>
  <si>
    <t>Подпрограмма "Развитие муниципальных учреждений поселения"</t>
  </si>
  <si>
    <t>Расходы на выплаты персоналу казенных учреждений</t>
  </si>
  <si>
    <t>Подпрограмма«Развитие и модернизация улично-дорожной сети поселения»</t>
  </si>
  <si>
    <t>Межбюджетные трансферты бюджетам муниципальных районов из бюджетов поселений на осуществление части полномочий по организации библиотечного обслуживания населения</t>
  </si>
  <si>
    <t>01200000610</t>
  </si>
  <si>
    <t>0140096010</t>
  </si>
  <si>
    <t>0200000000</t>
  </si>
  <si>
    <t>0200000650</t>
  </si>
  <si>
    <t>Непрограммные расходы исполнительной власти</t>
  </si>
  <si>
    <t>0100000000</t>
  </si>
  <si>
    <t xml:space="preserve">Ведомственная структура расходов  бюджета поселка Южно-Енисейск </t>
  </si>
  <si>
    <t>на 2016 год и плановый перид 2017-2018 годов</t>
  </si>
  <si>
    <t>Наименование главных распорядителей и наименование показателей бюджетной классификации</t>
  </si>
  <si>
    <t>Раздел, подраздел</t>
  </si>
  <si>
    <t>Глава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</si>
  <si>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</si>
  <si>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Органы местного самоуправления</t>
  </si>
  <si>
    <t>Резервные фонды (непрограммные расходы)</t>
  </si>
  <si>
    <t>870</t>
  </si>
  <si>
    <t>0120000610</t>
  </si>
  <si>
    <t>Национальная оборона</t>
  </si>
  <si>
    <t>Мобилизационная и вневойсковая подготовка</t>
  </si>
  <si>
    <t>Осуществление первичного воинского учета на территориях, где отсуствуют военные комиссариаты (непрограммные расходы)</t>
  </si>
  <si>
    <t>9170051180</t>
  </si>
  <si>
    <t>Содержание автомобильных дорог общего пользования местного значения городских и сельских поселений</t>
  </si>
  <si>
    <t>Иные закупки товаров, работ и услуг для обеспечения государственных (муниципальных) нужд</t>
  </si>
  <si>
    <t>Жилищно-коммунальное хозяйство</t>
  </si>
  <si>
    <t>0500</t>
  </si>
  <si>
    <t>540</t>
  </si>
  <si>
    <t>ВСЕГО:</t>
  </si>
  <si>
    <t>Приложение № 7</t>
  </si>
  <si>
    <t xml:space="preserve"> выделяемые из  бюджета муниципального образования поселок Южно-Енисейск</t>
  </si>
  <si>
    <t xml:space="preserve">на финансирование расходов, связанных с передачей осуществления части полномочий </t>
  </si>
  <si>
    <t>органов местного самоуправления поселения на районный уровень</t>
  </si>
  <si>
    <t>№ п/п</t>
  </si>
  <si>
    <t>Наименование поселения</t>
  </si>
  <si>
    <t>Субвенция на осуществление передаваемых полномочий по градостроительной деятельности</t>
  </si>
  <si>
    <t>Субвенция на осуществление передаваемых полномочий по вопросу создания условий для организации библиотечного обслуживания населения</t>
  </si>
  <si>
    <t>Итого:</t>
  </si>
  <si>
    <t>557 01 05 02 01 10 0000 510</t>
  </si>
  <si>
    <t>Межбюджетные трансферты бюджетам муниципальных районов из бюджетов поселений на осуществление части полномочий по организации библиотечного обслуживания населения (непрограммные расходы)</t>
  </si>
  <si>
    <t>9110095050</t>
  </si>
  <si>
    <t>557 01 05 00 00 00 0000 500</t>
  </si>
  <si>
    <t>557 01 05 02 00 00 0000 500</t>
  </si>
  <si>
    <t>Увеличение прочих остатков денежных средств бюджетов сельских поселений</t>
  </si>
  <si>
    <t>Уменьшение прочих остатков денежных средств бюджетов</t>
  </si>
  <si>
    <t>557 01 05 00 00 00 0000 600</t>
  </si>
  <si>
    <t>557 01 05 02 00 00 0000 600</t>
  </si>
  <si>
    <t>557 01 05 02 01 10 0000 610</t>
  </si>
  <si>
    <t>Уменьшение прочих остатков денежных средств бюджетов сельских поселений</t>
  </si>
  <si>
    <t xml:space="preserve">Муниципальная программа"«Развитие  местного самоуправления поселения" </t>
  </si>
  <si>
    <t>557 01 05 00 00 00 0000 000</t>
  </si>
  <si>
    <t>557 01 05 02 01 00 0000 510</t>
  </si>
  <si>
    <t>557 01 05 02 01 00 0000 610</t>
  </si>
  <si>
    <t>Доходы бюджета поселка Южно-Енисейск на 2016 и плановый период 2017-2018 годов</t>
  </si>
  <si>
    <t>Сумма на 2016 год     тыс.руб.</t>
  </si>
  <si>
    <t>Сумма на 2017 год  тыс.руб.</t>
  </si>
  <si>
    <t>Сумма на 2018 год   тыс.руб.</t>
  </si>
  <si>
    <t>НАЛОГИ НА ПРИБЫЛЬ, ДОХОДЫ</t>
  </si>
  <si>
    <t>НАЛОГОВЫЕ И НЕНАЛОГОВЫЕ ДОХОДЫ</t>
  </si>
  <si>
    <t xml:space="preserve">Налог на доходы физических лиц 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</si>
  <si>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</si>
  <si>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длядизельных и (или) карбюраторных (инжекторных) двигателей, подлежащие распределению между бюджатами субъектов Российской и местными бюджетами с учетом установленных дифференцированных нормативов отчислений в местные бюджеты</t>
  </si>
  <si>
    <t>Доходы от уплаты акцизов наавтомобильный бензин, подлежащие распределению между бюджетами субъектов Российской Федерации и местными бюджетами с учетом установленных дифферинцированных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</si>
  <si>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дифферинцированных нормативов отчислений в местные бюджеты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</si>
  <si>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</si>
  <si>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</si>
  <si>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040</t>
  </si>
  <si>
    <t xml:space="preserve">Земельный налог с физических лиц </t>
  </si>
  <si>
    <t xml:space="preserve">Земельный налог с физических лиц, обладающих земельным участком, расположенным в границах сельских поселений  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</si>
  <si>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</si>
  <si>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020</t>
  </si>
  <si>
    <t xml:space="preserve">Доходы,получаемые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 </t>
  </si>
  <si>
    <t xml:space="preserve"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 </t>
  </si>
  <si>
    <t>Прочие доходы от использования 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и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</si>
  <si>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 за исключением имущества бюджетных и автономных учреждени, а также имущества государственных и муниципальных унитарных предприятий,  в том числе казенных)</t>
  </si>
  <si>
    <t>Прочие поступления от использования имущества, находящегося в собственности сельских поселений ( за исключением имущества муниципальных бюджетных и автономных учреждений, а также имущества муниципальных унитарных предприятий,  в том числе казенных)</t>
  </si>
  <si>
    <t>ДОХОДЫ ОТ ОКАЗАНИЯ ПЛАТНЫХ УСЛУГ (РАБОТ) И КОМПЕНСАЦИИ ЗАТРАТ ГОСУДАРСТВА</t>
  </si>
  <si>
    <t xml:space="preserve">Доходы от оказания платных услуг (работ) </t>
  </si>
  <si>
    <t>990</t>
  </si>
  <si>
    <t xml:space="preserve">Прочие доходы от оказания платных услуг (работ) </t>
  </si>
  <si>
    <t>Прочие доходы от оказания платных услуг (работ) получателями средств бюджетов сельских поселений</t>
  </si>
  <si>
    <t>Дотации на выравнивание бюджетной обеспеченности</t>
  </si>
  <si>
    <t>Субвенции бюджетам субъектов Российской Федерации и муниципальных образований</t>
  </si>
  <si>
    <t>Субвенции местным бюджетам на выполнение передаваемых полномочий субъектов Российской Федерации</t>
  </si>
  <si>
    <t>Субвенции бюджетам сельских поселений на выполнение государственных полномочий по созданию и обеспечению деятельности административных комиссий</t>
  </si>
  <si>
    <t>Прочие межбюджетные трансферты бюджетам  сельских поселений из бюджетов муниципального района на сбалансированность по реализации ими отдельных расходных обязательств</t>
  </si>
  <si>
    <t>Дотации бюджетам поселений на выравнивание бюджетной обеспеченности  из регионального фонда финансовой поддержки за счет средств краевого бюджета</t>
  </si>
  <si>
    <t>Сумма на 2016г тыс.руб.</t>
  </si>
  <si>
    <t>Сумма на 2017г    тыс.руб.</t>
  </si>
  <si>
    <t>Сумма на 2018г    тыс.руб.</t>
  </si>
  <si>
    <t>Администрация Южно-Енисейского сельсовета</t>
  </si>
  <si>
    <t>Выполнение государственных полномочий по созданию и обеспечению деятельности административных комиссий (непрограммные расходы)</t>
  </si>
  <si>
    <t>Муниципальная программа "Развитие местного самоуправления поселения"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</si>
  <si>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</si>
  <si>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закупки товаров, работ и услуг для обеспечения государственных (муниципальных) нужд</t>
  </si>
  <si>
    <t>200</t>
  </si>
  <si>
    <t>800</t>
  </si>
  <si>
    <t>500</t>
  </si>
  <si>
    <t>Сумма на 2016 год  тыс.руб.</t>
  </si>
  <si>
    <t>Сумма на 2017 год   тыс.руб.</t>
  </si>
  <si>
    <t>Сумма на 2018 год    тыс.руб.</t>
  </si>
  <si>
    <t>Иные закупки товаров, работ и услуг для обеспечения  государственных (муниципальных) нужд</t>
  </si>
  <si>
    <t>Выполнение государственных полномочий по созданию и обеспечению деятельности административных комиссий</t>
  </si>
  <si>
    <t xml:space="preserve">Осуществление первичного воинского учета на территориях, где отсутствуют военные комиссариаты </t>
  </si>
  <si>
    <t>Источники внутреннего финансирования дефицита  бюджета муниципального образования поселок Южно-Енисейск в 2016 году и плановом периоде 2017-2018 годов</t>
  </si>
  <si>
    <t xml:space="preserve">Распределение бюджетных ассигнований по целевым статьям (муниципальным  программам муниципального образования поселок  Южно-Енисейск и непрограммным направлениям деятельности), группам и подгруппам видов расходов, разделам, подразделам классификации расходов бюджета </t>
  </si>
  <si>
    <t>к  решению Южно-Енисейского  сельского Совета  депутатов</t>
  </si>
  <si>
    <t>Муниципальная программа "Развитие культуры и спорта, молодежная политика поселения"</t>
  </si>
  <si>
    <t xml:space="preserve">                                   к  решению Южно-Енисейского сельского Совета депутатов</t>
  </si>
  <si>
    <t>к  решению Южно-Енисейского сельского Совета депутатов</t>
  </si>
  <si>
    <t xml:space="preserve">Муниципальная программа "Развитие культуры и спорта, молодежная политика поселения" </t>
  </si>
  <si>
    <t>к   решению Южно-Енисейского сельского Совета депутатов</t>
  </si>
  <si>
    <t xml:space="preserve">к решению Южно-Енисейского сельского Совета депутатов  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</si>
  <si>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 по Министерству финансов Красноярского края в рамках непрограммных расходов отдельных органов исполнительной власти</t>
  </si>
  <si>
    <t>0150096020</t>
  </si>
  <si>
    <t>17</t>
  </si>
  <si>
    <t>050</t>
  </si>
  <si>
    <t>180</t>
  </si>
  <si>
    <t>Прочие неналоговые доходы бюджетов сельских поселений</t>
  </si>
  <si>
    <t>7393</t>
  </si>
  <si>
    <t>Субсидии бюджетам муниципальных образований  на содержание автомобильных дорог общего пользования местного значения муниципальных районов, городских округов, городских и сельских поселений за счет средств дорожного фонда Красноярского края</t>
  </si>
  <si>
    <t>8401</t>
  </si>
  <si>
    <t>Организация временного трудоустройства несовершеннолетних граждан в возрасте от 14 до 18 лет в свободное от учебы время</t>
  </si>
  <si>
    <t>Выплаты, обеспечивающие уровень заработной платы работникам бюджетной сферы не ниже размера минимальной заработной платы установленной в Красноярском крае</t>
  </si>
  <si>
    <t>0110010210</t>
  </si>
  <si>
    <t>Уплата налогов, сборов и иных платежей</t>
  </si>
  <si>
    <t>850</t>
  </si>
  <si>
    <t>Общеэкономические вопросы</t>
  </si>
  <si>
    <t>0401</t>
  </si>
  <si>
    <t>Организация временного трудоустройства несовершеннолетних граждан в возрасте от 14 до 18 лет в свободное от учебы время (непрограммные расходы)</t>
  </si>
  <si>
    <t>9170084010</t>
  </si>
  <si>
    <t>015007393А</t>
  </si>
  <si>
    <t>01500S393А</t>
  </si>
  <si>
    <t>Прочие мероприятия по благоустройству городских округов и поселений</t>
  </si>
  <si>
    <t>0140096040</t>
  </si>
  <si>
    <t>0200010210</t>
  </si>
  <si>
    <t>Софинансирование субсидии бюджетам муниципальных образований  на содержание автомобильных дорог общего пользования местного значения муниципальных районов, городских округов, городских и сельских поселений за счет средств местного бюджета</t>
  </si>
  <si>
    <t xml:space="preserve">Прочие неналоговые доходы </t>
  </si>
  <si>
    <t>7412</t>
  </si>
  <si>
    <t>9581</t>
  </si>
  <si>
    <t>Субсидии бюджетам муниципальных образований края на обеспечение первичных мер пожарной безопасности в рамках подпрограммы «Предупреждение, спасение, помощь населению края в чрезвычайных ситуациях» государственной программы Красноярского края «Защита от чрезвычайных ситуаций природного и техногенного характера и обеспечение безопасности населения»</t>
  </si>
  <si>
    <t>Межбюджетные трансферты для реализации проектов по благоустройству  территорий поселений</t>
  </si>
  <si>
    <t>Межбюджетные трансферты сельским поселениям на осуществление расходов связанных с соблюдением требований действующего законодательства в области пожарной безопасности и безопасности дорожного движения при перевозке детей</t>
  </si>
  <si>
    <t>9582</t>
  </si>
  <si>
    <t>9583</t>
  </si>
  <si>
    <t>Межбюджетные трансферты сельским поселениям на осуществление расходов по проведению работ по технической инвентаризации объектов капитального строительства, находящихся в муниципальной собственности поселений и проведению кадастровых работ по определению местоположения земельных участков под данными объектами</t>
  </si>
  <si>
    <t>Расходы, связанные с соблюдением требований действующего законодательства в области пожарной безопасности и безопасности дорожного движения при перевозке детей</t>
  </si>
  <si>
    <t>0110095820</t>
  </si>
  <si>
    <t>01100S5820</t>
  </si>
  <si>
    <t>Софинансирование расходов, связанных с соблюдением требований действующего законодательства в области пожарной безопасности и безопасности дорожного движения при перевозке детей</t>
  </si>
  <si>
    <t>Расходы по проведению работ по технической инвентаризации объектов капитального строительства, находящихся в муниципальной собственности поселений и прведению кадастровых работ по определению местоположения земельных участков под данными объектами</t>
  </si>
  <si>
    <t>0130095830</t>
  </si>
  <si>
    <t>Софинансирование расходов по проведению работ по технической инвентаризации объектов капитального строительства, находящихся в муниципальной собственности поселений и прведению кадастровых работ по определению местоположения земельных участков под данными объектами</t>
  </si>
  <si>
    <t>01300S5830</t>
  </si>
  <si>
    <t>0200095830</t>
  </si>
  <si>
    <t>02000S5830</t>
  </si>
  <si>
    <t>Национальная безопастность и првоохранительная деятельность</t>
  </si>
  <si>
    <t>0300</t>
  </si>
  <si>
    <t>Обеспечение пожарной безопасности</t>
  </si>
  <si>
    <t>0310</t>
  </si>
  <si>
    <t>0130074120</t>
  </si>
  <si>
    <t>Расходы по обеспечению первичных мер пожарной безопасности в рамках подпрограммы «Предупреждение, спасение, помощь населению края в чрезвычайных ситуациях» государственной программы Красноярского края «Защита от чрезвычайных ситуаций природного и техногенного характера и обеспечение безопасности населения»</t>
  </si>
  <si>
    <t>Софинансирование расходов по обеспечению первичных мер пожарной безопасности в рамках подпрограммы «Предупреждение, спасение, помощь населению края в чрезвычайных ситуациях» государственной программы Красноярского края «Защита от чрезвычайных ситуаций природного и техногенного характера и обеспечение безопасности населения»</t>
  </si>
  <si>
    <t>01300S4120</t>
  </si>
  <si>
    <t>Культура,кинематография и средства массовой информации</t>
  </si>
  <si>
    <t>0140095810</t>
  </si>
  <si>
    <t>01400S5810</t>
  </si>
  <si>
    <t>Расходы по реализации проектов по благоустройству  территорий поселений</t>
  </si>
  <si>
    <t>Софинансирование расходов по реализации проектов по благоустройству  территорий поселений</t>
  </si>
  <si>
    <t>Подпрограмма "Повышение устойчивости и модернизация ЖКХ, жилфонда, основных и стратегических объектов жизнеобеспечения поселения"</t>
  </si>
  <si>
    <t>0130000000</t>
  </si>
  <si>
    <t xml:space="preserve">Национальная безопасность и правоохранительная деятельность </t>
  </si>
  <si>
    <t xml:space="preserve">Прочие межбюджетные трансферты, передаваемые бюджетам </t>
  </si>
  <si>
    <t xml:space="preserve">Прочие межбюджетные трансферты, передаваемые бюджетам сельских поселений </t>
  </si>
  <si>
    <t>Софинансирование расходов по реализации проектов по капитальному ремонту муниципального жилого фонда</t>
  </si>
  <si>
    <t>Расходы по реализации проектов по капитальному ремонту муниципального жилого фонда</t>
  </si>
  <si>
    <t>0130095810</t>
  </si>
  <si>
    <t>01300S5810</t>
  </si>
  <si>
    <t>Прочие мероприятия по капитальному ремонту муниципального жилого фонда</t>
  </si>
  <si>
    <t>0130096040</t>
  </si>
  <si>
    <t>Дотации бюджетам поселений на выравнивание бюджетной обеспеченности  из регинального фонда  финансовой поддержки за счет средств районного бюджета</t>
  </si>
  <si>
    <t>Расходы по проведению работ по технической инвентаризации объектов капитального строительства, находящихся в муниципальной собственности поселений и проведению кадастровых работ по определению местоположения земельных участков под данными объектами</t>
  </si>
  <si>
    <t xml:space="preserve">                                                от 23 декабря 2016 г. № 9-32</t>
  </si>
  <si>
    <t>033</t>
  </si>
  <si>
    <t>Земельный налог с организаций</t>
  </si>
  <si>
    <t>Земельный налог с организаций, обладающих земельным участком, расположенным в границах сельских поселений</t>
  </si>
  <si>
    <t>08</t>
  </si>
  <si>
    <t>ГОСУДАРСТВЕННАЯ ПОШЛИНА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</si>
  <si>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</si>
  <si>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закодательными актами Российской Федерации на совершение нотариальных действий</t>
  </si>
  <si>
    <t>от  23  декабря  2016 г.         № 9-32</t>
  </si>
  <si>
    <t>Резервные средства</t>
  </si>
  <si>
    <t>97,902</t>
  </si>
  <si>
    <t>тыс.рублей</t>
  </si>
  <si>
    <t>от 23 декабря  2016 г. № 9-32</t>
  </si>
  <si>
    <t>от  23 декабря 2016 г. № 9-32</t>
  </si>
  <si>
    <t>Подпрограмма «Поддержка и развитие муниципальных проектов и мероприятий по благоустройству  поселения"</t>
  </si>
  <si>
    <t>от 23 декабря 2016 г.   № 9-32</t>
  </si>
  <si>
    <t>от 23 декабря 2016 г.    № 9-32</t>
  </si>
</sst>
</file>

<file path=xl/styles.xml><?xml version="1.0" encoding="utf-8"?>
<styleSheet xmlns="http://schemas.openxmlformats.org/spreadsheetml/2006/main">
  <numFmts count="3">
    <numFmt numFmtId="164" formatCode="0.000"/>
    <numFmt numFmtId="165" formatCode="0.0"/>
    <numFmt numFmtId="166" formatCode="#,##0.0"/>
  </numFmts>
  <fonts count="28">
    <font>
      <sz val="10"/>
      <name val="Arial Cyr"/>
      <charset val="204"/>
    </font>
    <font>
      <sz val="8"/>
      <name val="Arial Cyr"/>
      <charset val="204"/>
    </font>
    <font>
      <b/>
      <sz val="8"/>
      <name val="Arial Cyr"/>
      <charset val="204"/>
    </font>
    <font>
      <sz val="10"/>
      <name val="Arial Cyr"/>
      <charset val="204"/>
    </font>
    <font>
      <b/>
      <sz val="10"/>
      <name val="Arial Cyr"/>
      <charset val="204"/>
    </font>
    <font>
      <b/>
      <sz val="12"/>
      <name val="Arial Cyr"/>
      <charset val="204"/>
    </font>
    <font>
      <b/>
      <sz val="9"/>
      <name val="Times New Roman"/>
      <family val="1"/>
      <charset val="204"/>
    </font>
    <font>
      <b/>
      <i/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Arial Cyr"/>
      <charset val="204"/>
    </font>
    <font>
      <sz val="14"/>
      <name val="Times New Roman"/>
      <family val="1"/>
      <charset val="204"/>
    </font>
    <font>
      <sz val="9"/>
      <name val="Arial Cyr"/>
      <charset val="204"/>
    </font>
    <font>
      <b/>
      <sz val="9"/>
      <name val="Arial Cyr"/>
      <charset val="204"/>
    </font>
    <font>
      <b/>
      <i/>
      <sz val="9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8"/>
      <name val="Aparajita"/>
      <family val="2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86E1FA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26">
    <xf numFmtId="0" fontId="0" fillId="0" borderId="0" xfId="0"/>
    <xf numFmtId="0" fontId="0" fillId="0" borderId="0" xfId="0" applyFill="1"/>
    <xf numFmtId="0" fontId="1" fillId="0" borderId="0" xfId="0" applyFont="1" applyFill="1" applyAlignment="1"/>
    <xf numFmtId="0" fontId="0" fillId="0" borderId="0" xfId="0" applyAlignment="1"/>
    <xf numFmtId="0" fontId="1" fillId="0" borderId="0" xfId="0" applyFont="1" applyFill="1" applyBorder="1" applyAlignment="1"/>
    <xf numFmtId="0" fontId="1" fillId="0" borderId="0" xfId="0" applyFont="1" applyFill="1" applyBorder="1" applyAlignment="1">
      <alignment horizontal="left"/>
    </xf>
    <xf numFmtId="0" fontId="5" fillId="0" borderId="0" xfId="0" applyFont="1" applyFill="1" applyBorder="1" applyAlignment="1"/>
    <xf numFmtId="0" fontId="5" fillId="0" borderId="0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justify" vertical="center" wrapText="1"/>
    </xf>
    <xf numFmtId="0" fontId="11" fillId="0" borderId="4" xfId="0" applyFont="1" applyFill="1" applyBorder="1" applyAlignment="1">
      <alignment horizontal="left" vertical="top" wrapText="1"/>
    </xf>
    <xf numFmtId="0" fontId="12" fillId="0" borderId="0" xfId="0" applyFont="1" applyFill="1" applyAlignment="1"/>
    <xf numFmtId="0" fontId="0" fillId="0" borderId="0" xfId="0" applyFill="1" applyAlignment="1"/>
    <xf numFmtId="0" fontId="3" fillId="0" borderId="0" xfId="0" applyFont="1" applyFill="1" applyAlignment="1"/>
    <xf numFmtId="0" fontId="6" fillId="0" borderId="5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/>
    <xf numFmtId="0" fontId="11" fillId="0" borderId="0" xfId="0" applyFont="1" applyFill="1"/>
    <xf numFmtId="2" fontId="8" fillId="0" borderId="0" xfId="0" applyNumberFormat="1" applyFont="1" applyFill="1" applyBorder="1" applyAlignment="1">
      <alignment horizontal="right" wrapText="1"/>
    </xf>
    <xf numFmtId="0" fontId="15" fillId="0" borderId="4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/>
    </xf>
    <xf numFmtId="0" fontId="13" fillId="0" borderId="4" xfId="0" applyFont="1" applyBorder="1" applyAlignment="1">
      <alignment horizontal="center" vertical="center"/>
    </xf>
    <xf numFmtId="49" fontId="15" fillId="0" borderId="4" xfId="0" applyNumberFormat="1" applyFont="1" applyFill="1" applyBorder="1" applyAlignment="1">
      <alignment horizontal="center" vertical="center" wrapText="1"/>
    </xf>
    <xf numFmtId="2" fontId="15" fillId="0" borderId="4" xfId="0" applyNumberFormat="1" applyFont="1" applyFill="1" applyBorder="1" applyAlignment="1">
      <alignment horizontal="center" vertical="center" wrapText="1"/>
    </xf>
    <xf numFmtId="164" fontId="15" fillId="4" borderId="4" xfId="0" applyNumberFormat="1" applyFont="1" applyFill="1" applyBorder="1" applyAlignment="1">
      <alignment horizontal="center" vertical="center" wrapText="1"/>
    </xf>
    <xf numFmtId="164" fontId="15" fillId="0" borderId="4" xfId="0" applyNumberFormat="1" applyFont="1" applyFill="1" applyBorder="1" applyAlignment="1">
      <alignment horizontal="center" vertical="center" wrapText="1"/>
    </xf>
    <xf numFmtId="164" fontId="15" fillId="5" borderId="4" xfId="0" applyNumberFormat="1" applyFont="1" applyFill="1" applyBorder="1" applyAlignment="1">
      <alignment horizontal="center" vertical="center" wrapText="1"/>
    </xf>
    <xf numFmtId="164" fontId="15" fillId="2" borderId="4" xfId="0" applyNumberFormat="1" applyFont="1" applyFill="1" applyBorder="1" applyAlignment="1">
      <alignment horizontal="center" vertical="center" wrapText="1"/>
    </xf>
    <xf numFmtId="0" fontId="15" fillId="0" borderId="4" xfId="0" applyFont="1" applyFill="1" applyBorder="1" applyAlignment="1">
      <alignment horizontal="left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12" fillId="0" borderId="0" xfId="0" applyFont="1" applyFill="1"/>
    <xf numFmtId="164" fontId="8" fillId="0" borderId="0" xfId="0" applyNumberFormat="1" applyFont="1" applyFill="1" applyBorder="1" applyAlignment="1">
      <alignment horizontal="right" wrapText="1"/>
    </xf>
    <xf numFmtId="0" fontId="0" fillId="0" borderId="0" xfId="0" applyFill="1" applyBorder="1"/>
    <xf numFmtId="2" fontId="11" fillId="0" borderId="4" xfId="0" applyNumberFormat="1" applyFont="1" applyFill="1" applyBorder="1" applyAlignment="1">
      <alignment vertical="top" wrapText="1"/>
    </xf>
    <xf numFmtId="0" fontId="9" fillId="0" borderId="4" xfId="0" applyFont="1" applyFill="1" applyBorder="1" applyAlignment="1">
      <alignment vertical="top" wrapText="1"/>
    </xf>
    <xf numFmtId="0" fontId="0" fillId="0" borderId="4" xfId="0" applyFont="1" applyFill="1" applyBorder="1" applyAlignment="1">
      <alignment horizontal="center"/>
    </xf>
    <xf numFmtId="0" fontId="0" fillId="0" borderId="0" xfId="0" applyFont="1" applyFill="1" applyBorder="1"/>
    <xf numFmtId="164" fontId="7" fillId="0" borderId="0" xfId="0" applyNumberFormat="1" applyFont="1" applyFill="1" applyBorder="1" applyAlignment="1">
      <alignment horizontal="right" wrapText="1"/>
    </xf>
    <xf numFmtId="0" fontId="12" fillId="0" borderId="0" xfId="0" applyFont="1" applyFill="1" applyAlignment="1">
      <alignment horizontal="center" vertical="top" wrapText="1"/>
    </xf>
    <xf numFmtId="0" fontId="12" fillId="0" borderId="0" xfId="0" applyFont="1" applyFill="1" applyAlignment="1">
      <alignment horizontal="center" wrapText="1"/>
    </xf>
    <xf numFmtId="0" fontId="12" fillId="0" borderId="0" xfId="0" applyFont="1" applyFill="1" applyAlignment="1">
      <alignment wrapText="1"/>
    </xf>
    <xf numFmtId="166" fontId="16" fillId="0" borderId="0" xfId="0" applyNumberFormat="1" applyFont="1" applyFill="1" applyAlignment="1">
      <alignment horizontal="center" wrapText="1"/>
    </xf>
    <xf numFmtId="0" fontId="12" fillId="0" borderId="0" xfId="0" applyFont="1" applyFill="1" applyAlignment="1">
      <alignment horizontal="center" vertical="top" wrapText="1" shrinkToFit="1"/>
    </xf>
    <xf numFmtId="49" fontId="16" fillId="0" borderId="0" xfId="0" applyNumberFormat="1" applyFont="1" applyFill="1" applyBorder="1" applyAlignment="1">
      <alignment horizontal="center" wrapText="1" shrinkToFit="1"/>
    </xf>
    <xf numFmtId="0" fontId="12" fillId="0" borderId="0" xfId="0" applyFont="1" applyFill="1" applyAlignment="1">
      <alignment horizontal="center" wrapText="1" shrinkToFit="1"/>
    </xf>
    <xf numFmtId="0" fontId="12" fillId="0" borderId="4" xfId="0" applyFont="1" applyFill="1" applyBorder="1" applyAlignment="1">
      <alignment horizontal="center" vertical="center" wrapText="1" shrinkToFit="1"/>
    </xf>
    <xf numFmtId="0" fontId="12" fillId="0" borderId="0" xfId="0" applyFont="1" applyFill="1" applyAlignment="1">
      <alignment horizontal="center" vertical="center" wrapText="1" shrinkToFit="1"/>
    </xf>
    <xf numFmtId="0" fontId="12" fillId="0" borderId="4" xfId="0" applyFont="1" applyFill="1" applyBorder="1" applyAlignment="1">
      <alignment horizontal="center" vertical="top" wrapText="1" shrinkToFit="1"/>
    </xf>
    <xf numFmtId="49" fontId="12" fillId="0" borderId="4" xfId="0" applyNumberFormat="1" applyFont="1" applyFill="1" applyBorder="1" applyAlignment="1">
      <alignment horizontal="center" wrapText="1" shrinkToFit="1"/>
    </xf>
    <xf numFmtId="49" fontId="12" fillId="0" borderId="4" xfId="0" applyNumberFormat="1" applyFont="1" applyFill="1" applyBorder="1" applyAlignment="1">
      <alignment horizontal="center" vertical="top"/>
    </xf>
    <xf numFmtId="0" fontId="12" fillId="0" borderId="4" xfId="0" applyNumberFormat="1" applyFont="1" applyFill="1" applyBorder="1" applyAlignment="1">
      <alignment vertical="top" wrapText="1"/>
    </xf>
    <xf numFmtId="166" fontId="12" fillId="0" borderId="0" xfId="0" applyNumberFormat="1" applyFont="1" applyFill="1" applyAlignment="1">
      <alignment horizontal="center" wrapText="1"/>
    </xf>
    <xf numFmtId="166" fontId="12" fillId="0" borderId="0" xfId="0" applyNumberFormat="1" applyFont="1" applyFill="1" applyBorder="1" applyAlignment="1">
      <alignment horizontal="right" shrinkToFit="1"/>
    </xf>
    <xf numFmtId="166" fontId="12" fillId="0" borderId="4" xfId="0" applyNumberFormat="1" applyFont="1" applyFill="1" applyBorder="1" applyAlignment="1">
      <alignment horizontal="center" vertical="center" wrapText="1" shrinkToFit="1"/>
    </xf>
    <xf numFmtId="3" fontId="12" fillId="0" borderId="4" xfId="0" applyNumberFormat="1" applyFont="1" applyFill="1" applyBorder="1" applyAlignment="1">
      <alignment horizontal="center" wrapText="1" shrinkToFit="1"/>
    </xf>
    <xf numFmtId="49" fontId="17" fillId="0" borderId="0" xfId="0" applyNumberFormat="1" applyFont="1" applyFill="1"/>
    <xf numFmtId="166" fontId="17" fillId="0" borderId="0" xfId="0" applyNumberFormat="1" applyFont="1" applyFill="1"/>
    <xf numFmtId="166" fontId="12" fillId="0" borderId="4" xfId="0" applyNumberFormat="1" applyFont="1" applyFill="1" applyBorder="1"/>
    <xf numFmtId="49" fontId="12" fillId="0" borderId="0" xfId="0" applyNumberFormat="1" applyFont="1" applyFill="1" applyBorder="1" applyAlignment="1">
      <alignment horizontal="left"/>
    </xf>
    <xf numFmtId="166" fontId="12" fillId="0" borderId="0" xfId="0" applyNumberFormat="1" applyFont="1" applyFill="1" applyBorder="1"/>
    <xf numFmtId="0" fontId="12" fillId="0" borderId="0" xfId="0" applyFont="1" applyFill="1" applyAlignment="1">
      <alignment horizontal="right" wrapText="1"/>
    </xf>
    <xf numFmtId="0" fontId="18" fillId="0" borderId="0" xfId="0" applyFont="1" applyFill="1" applyAlignment="1">
      <alignment vertical="top" wrapText="1"/>
    </xf>
    <xf numFmtId="166" fontId="18" fillId="0" borderId="0" xfId="0" applyNumberFormat="1" applyFont="1" applyFill="1" applyAlignment="1">
      <alignment horizontal="center" wrapText="1"/>
    </xf>
    <xf numFmtId="0" fontId="12" fillId="0" borderId="0" xfId="0" applyFont="1" applyFill="1" applyAlignment="1">
      <alignment horizontal="left" vertical="top" wrapText="1"/>
    </xf>
    <xf numFmtId="4" fontId="12" fillId="0" borderId="0" xfId="0" applyNumberFormat="1" applyFont="1" applyFill="1" applyAlignment="1">
      <alignment horizontal="center" wrapText="1"/>
    </xf>
    <xf numFmtId="165" fontId="15" fillId="0" borderId="4" xfId="0" applyNumberFormat="1" applyFont="1" applyFill="1" applyBorder="1" applyAlignment="1">
      <alignment horizontal="center" vertical="center" wrapText="1"/>
    </xf>
    <xf numFmtId="49" fontId="1" fillId="0" borderId="4" xfId="0" applyNumberFormat="1" applyFont="1" applyFill="1" applyBorder="1" applyAlignment="1">
      <alignment vertical="center"/>
    </xf>
    <xf numFmtId="0" fontId="1" fillId="0" borderId="4" xfId="0" applyFont="1" applyFill="1" applyBorder="1" applyAlignment="1">
      <alignment horizontal="left" wrapText="1"/>
    </xf>
    <xf numFmtId="0" fontId="1" fillId="0" borderId="4" xfId="0" applyFont="1" applyFill="1" applyBorder="1" applyAlignment="1">
      <alignment horizontal="right" wrapText="1"/>
    </xf>
    <xf numFmtId="165" fontId="1" fillId="0" borderId="4" xfId="0" applyNumberFormat="1" applyFont="1" applyFill="1" applyBorder="1" applyAlignment="1">
      <alignment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13" fillId="0" borderId="7" xfId="0" applyFont="1" applyFill="1" applyBorder="1" applyAlignment="1">
      <alignment horizontal="center" vertical="center"/>
    </xf>
    <xf numFmtId="0" fontId="13" fillId="0" borderId="8" xfId="0" applyFont="1" applyFill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13" fillId="0" borderId="8" xfId="0" applyFont="1" applyBorder="1" applyAlignment="1">
      <alignment horizontal="center" vertical="center"/>
    </xf>
    <xf numFmtId="164" fontId="15" fillId="3" borderId="4" xfId="0" applyNumberFormat="1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165" fontId="6" fillId="0" borderId="4" xfId="0" applyNumberFormat="1" applyFont="1" applyBorder="1" applyAlignment="1">
      <alignment horizontal="center" vertical="center"/>
    </xf>
    <xf numFmtId="0" fontId="6" fillId="0" borderId="4" xfId="0" applyFont="1" applyBorder="1"/>
    <xf numFmtId="0" fontId="1" fillId="0" borderId="0" xfId="0" applyFont="1" applyFill="1" applyAlignment="1">
      <alignment horizontal="center"/>
    </xf>
    <xf numFmtId="0" fontId="25" fillId="0" borderId="4" xfId="0" applyFont="1" applyFill="1" applyBorder="1" applyAlignment="1">
      <alignment horizontal="left" vertical="center" wrapText="1"/>
    </xf>
    <xf numFmtId="0" fontId="1" fillId="0" borderId="0" xfId="0" applyFont="1" applyFill="1"/>
    <xf numFmtId="0" fontId="1" fillId="0" borderId="4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right"/>
    </xf>
    <xf numFmtId="0" fontId="1" fillId="0" borderId="4" xfId="0" applyNumberFormat="1" applyFont="1" applyFill="1" applyBorder="1" applyAlignment="1">
      <alignment horizontal="right" wrapText="1"/>
    </xf>
    <xf numFmtId="49" fontId="14" fillId="0" borderId="4" xfId="0" applyNumberFormat="1" applyFont="1" applyFill="1" applyBorder="1" applyAlignment="1">
      <alignment vertical="center"/>
    </xf>
    <xf numFmtId="0" fontId="0" fillId="0" borderId="4" xfId="0" applyFill="1" applyBorder="1"/>
    <xf numFmtId="49" fontId="1" fillId="0" borderId="4" xfId="0" applyNumberFormat="1" applyFont="1" applyFill="1" applyBorder="1"/>
    <xf numFmtId="0" fontId="0" fillId="0" borderId="0" xfId="0" applyFill="1" applyAlignment="1">
      <alignment horizontal="left" wrapText="1"/>
    </xf>
    <xf numFmtId="0" fontId="13" fillId="0" borderId="4" xfId="0" applyFont="1" applyFill="1" applyBorder="1" applyAlignment="1">
      <alignment wrapText="1"/>
    </xf>
    <xf numFmtId="0" fontId="19" fillId="0" borderId="0" xfId="0" applyFont="1" applyFill="1" applyBorder="1" applyAlignment="1">
      <alignment horizontal="center"/>
    </xf>
    <xf numFmtId="0" fontId="20" fillId="0" borderId="0" xfId="0" applyFont="1" applyFill="1" applyBorder="1" applyAlignment="1">
      <alignment horizontal="center" wrapText="1"/>
    </xf>
    <xf numFmtId="0" fontId="20" fillId="0" borderId="9" xfId="0" applyFont="1" applyFill="1" applyBorder="1" applyAlignment="1">
      <alignment horizontal="center" wrapText="1"/>
    </xf>
    <xf numFmtId="0" fontId="26" fillId="0" borderId="4" xfId="0" applyFont="1" applyBorder="1" applyAlignment="1">
      <alignment horizontal="justify" vertical="center" wrapText="1"/>
    </xf>
    <xf numFmtId="0" fontId="0" fillId="0" borderId="0" xfId="0" applyFont="1" applyFill="1" applyBorder="1" applyAlignment="1">
      <alignment horizontal="center"/>
    </xf>
    <xf numFmtId="0" fontId="13" fillId="0" borderId="4" xfId="0" applyFont="1" applyFill="1" applyBorder="1" applyAlignment="1">
      <alignment horizontal="center" vertical="center" wrapText="1"/>
    </xf>
    <xf numFmtId="49" fontId="13" fillId="0" borderId="4" xfId="0" applyNumberFormat="1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left" vertical="center" wrapText="1"/>
    </xf>
    <xf numFmtId="49" fontId="1" fillId="0" borderId="0" xfId="0" applyNumberFormat="1" applyFont="1" applyFill="1" applyAlignment="1">
      <alignment horizontal="center"/>
    </xf>
    <xf numFmtId="49" fontId="9" fillId="0" borderId="4" xfId="0" applyNumberFormat="1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0" fillId="0" borderId="10" xfId="0" applyFill="1" applyBorder="1" applyAlignment="1">
      <alignment horizontal="center"/>
    </xf>
    <xf numFmtId="0" fontId="1" fillId="0" borderId="11" xfId="0" applyFont="1" applyFill="1" applyBorder="1" applyAlignment="1">
      <alignment horizontal="left" wrapText="1"/>
    </xf>
    <xf numFmtId="0" fontId="1" fillId="0" borderId="7" xfId="0" applyFont="1" applyFill="1" applyBorder="1" applyAlignment="1">
      <alignment horizontal="center" vertical="center" textRotation="90" wrapText="1"/>
    </xf>
    <xf numFmtId="0" fontId="1" fillId="0" borderId="7" xfId="0" applyFont="1" applyFill="1" applyBorder="1" applyAlignment="1">
      <alignment vertical="distributed" textRotation="90" wrapText="1"/>
    </xf>
    <xf numFmtId="0" fontId="14" fillId="0" borderId="4" xfId="0" applyFont="1" applyFill="1" applyBorder="1" applyAlignment="1">
      <alignment wrapText="1"/>
    </xf>
    <xf numFmtId="0" fontId="9" fillId="0" borderId="0" xfId="0" applyFont="1" applyFill="1" applyBorder="1" applyAlignment="1">
      <alignment vertical="top" wrapText="1"/>
    </xf>
    <xf numFmtId="49" fontId="9" fillId="0" borderId="0" xfId="0" applyNumberFormat="1" applyFont="1" applyFill="1" applyBorder="1" applyAlignment="1">
      <alignment horizontal="center" vertical="top" wrapText="1"/>
    </xf>
    <xf numFmtId="0" fontId="9" fillId="0" borderId="0" xfId="0" applyFont="1" applyFill="1" applyBorder="1" applyAlignment="1">
      <alignment horizontal="center" vertical="top" wrapText="1"/>
    </xf>
    <xf numFmtId="165" fontId="9" fillId="0" borderId="0" xfId="0" applyNumberFormat="1" applyFont="1" applyFill="1" applyBorder="1" applyAlignment="1">
      <alignment horizontal="center" wrapText="1"/>
    </xf>
    <xf numFmtId="0" fontId="9" fillId="0" borderId="0" xfId="0" applyFont="1" applyFill="1" applyBorder="1" applyAlignment="1">
      <alignment horizontal="justify"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2" fontId="11" fillId="0" borderId="0" xfId="0" applyNumberFormat="1" applyFont="1" applyFill="1" applyBorder="1" applyAlignment="1">
      <alignment vertical="top" wrapText="1"/>
    </xf>
    <xf numFmtId="0" fontId="6" fillId="0" borderId="0" xfId="0" applyFont="1" applyFill="1" applyBorder="1" applyAlignment="1">
      <alignment horizontal="center"/>
    </xf>
    <xf numFmtId="165" fontId="15" fillId="0" borderId="0" xfId="0" applyNumberFormat="1" applyFont="1" applyFill="1" applyBorder="1" applyAlignment="1">
      <alignment horizontal="right" wrapText="1"/>
    </xf>
    <xf numFmtId="165" fontId="21" fillId="0" borderId="0" xfId="0" applyNumberFormat="1" applyFont="1" applyFill="1" applyBorder="1" applyAlignment="1">
      <alignment horizontal="right" wrapText="1"/>
    </xf>
    <xf numFmtId="0" fontId="20" fillId="0" borderId="0" xfId="0" applyFont="1" applyFill="1" applyBorder="1" applyAlignment="1">
      <alignment wrapText="1"/>
    </xf>
    <xf numFmtId="0" fontId="20" fillId="0" borderId="0" xfId="0" applyFont="1" applyFill="1" applyAlignment="1">
      <alignment wrapText="1"/>
    </xf>
    <xf numFmtId="0" fontId="13" fillId="0" borderId="0" xfId="0" applyFont="1" applyFill="1"/>
    <xf numFmtId="49" fontId="9" fillId="0" borderId="4" xfId="0" applyNumberFormat="1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/>
    </xf>
    <xf numFmtId="49" fontId="11" fillId="0" borderId="4" xfId="0" applyNumberFormat="1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2" fontId="1" fillId="0" borderId="4" xfId="0" applyNumberFormat="1" applyFont="1" applyFill="1" applyBorder="1" applyAlignment="1">
      <alignment wrapText="1"/>
    </xf>
    <xf numFmtId="2" fontId="6" fillId="0" borderId="4" xfId="0" applyNumberFormat="1" applyFont="1" applyFill="1" applyBorder="1" applyAlignment="1">
      <alignment horizontal="center" vertical="center" wrapText="1"/>
    </xf>
    <xf numFmtId="2" fontId="6" fillId="0" borderId="4" xfId="0" applyNumberFormat="1" applyFont="1" applyFill="1" applyBorder="1" applyAlignment="1">
      <alignment horizontal="center" vertical="center"/>
    </xf>
    <xf numFmtId="4" fontId="12" fillId="0" borderId="4" xfId="0" applyNumberFormat="1" applyFont="1" applyFill="1" applyBorder="1"/>
    <xf numFmtId="2" fontId="9" fillId="0" borderId="4" xfId="0" applyNumberFormat="1" applyFont="1" applyFill="1" applyBorder="1" applyAlignment="1">
      <alignment horizontal="center" vertical="center" wrapText="1"/>
    </xf>
    <xf numFmtId="2" fontId="0" fillId="0" borderId="0" xfId="0" applyNumberFormat="1" applyFill="1"/>
    <xf numFmtId="0" fontId="11" fillId="0" borderId="0" xfId="0" applyFont="1"/>
    <xf numFmtId="0" fontId="11" fillId="0" borderId="0" xfId="0" applyFont="1" applyAlignment="1"/>
    <xf numFmtId="0" fontId="11" fillId="0" borderId="0" xfId="0" applyFont="1" applyAlignment="1">
      <alignment horizontal="left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11" fillId="0" borderId="4" xfId="0" applyFont="1" applyBorder="1"/>
    <xf numFmtId="0" fontId="22" fillId="0" borderId="4" xfId="0" applyFont="1" applyBorder="1" applyAlignment="1">
      <alignment wrapText="1"/>
    </xf>
    <xf numFmtId="49" fontId="11" fillId="0" borderId="4" xfId="0" applyNumberFormat="1" applyFont="1" applyBorder="1"/>
    <xf numFmtId="2" fontId="11" fillId="0" borderId="4" xfId="0" applyNumberFormat="1" applyFont="1" applyBorder="1"/>
    <xf numFmtId="0" fontId="11" fillId="0" borderId="4" xfId="0" applyFont="1" applyBorder="1" applyAlignment="1">
      <alignment wrapText="1"/>
    </xf>
    <xf numFmtId="49" fontId="11" fillId="0" borderId="4" xfId="0" applyNumberFormat="1" applyFont="1" applyBorder="1" applyAlignment="1">
      <alignment wrapText="1"/>
    </xf>
    <xf numFmtId="49" fontId="11" fillId="0" borderId="4" xfId="0" applyNumberFormat="1" applyFont="1" applyBorder="1" applyAlignment="1">
      <alignment horizontal="right"/>
    </xf>
    <xf numFmtId="49" fontId="11" fillId="0" borderId="4" xfId="0" applyNumberFormat="1" applyFont="1" applyBorder="1" applyAlignment="1">
      <alignment horizontal="left"/>
    </xf>
    <xf numFmtId="0" fontId="11" fillId="0" borderId="4" xfId="0" applyFont="1" applyBorder="1" applyAlignment="1">
      <alignment vertical="center" wrapText="1"/>
    </xf>
    <xf numFmtId="0" fontId="11" fillId="0" borderId="4" xfId="0" applyFont="1" applyBorder="1" applyAlignment="1">
      <alignment horizontal="right" wrapText="1"/>
    </xf>
    <xf numFmtId="0" fontId="11" fillId="0" borderId="0" xfId="0" applyFont="1" applyAlignment="1">
      <alignment wrapText="1"/>
    </xf>
    <xf numFmtId="0" fontId="1" fillId="0" borderId="0" xfId="0" applyFont="1" applyAlignment="1"/>
    <xf numFmtId="0" fontId="1" fillId="0" borderId="0" xfId="0" applyFont="1" applyAlignment="1">
      <alignment horizontal="center"/>
    </xf>
    <xf numFmtId="0" fontId="11" fillId="0" borderId="0" xfId="0" applyFont="1" applyAlignment="1">
      <alignment horizontal="left" wrapText="1"/>
    </xf>
    <xf numFmtId="0" fontId="10" fillId="0" borderId="0" xfId="0" applyFont="1" applyBorder="1" applyAlignment="1">
      <alignment horizontal="center" wrapText="1"/>
    </xf>
    <xf numFmtId="0" fontId="11" fillId="0" borderId="4" xfId="0" applyFont="1" applyBorder="1" applyAlignment="1">
      <alignment horizontal="center" wrapText="1"/>
    </xf>
    <xf numFmtId="164" fontId="11" fillId="0" borderId="4" xfId="0" applyNumberFormat="1" applyFont="1" applyBorder="1" applyAlignment="1">
      <alignment horizontal="center" wrapText="1"/>
    </xf>
    <xf numFmtId="0" fontId="10" fillId="0" borderId="4" xfId="0" applyFont="1" applyBorder="1" applyAlignment="1">
      <alignment wrapText="1"/>
    </xf>
    <xf numFmtId="164" fontId="10" fillId="0" borderId="4" xfId="0" applyNumberFormat="1" applyFont="1" applyBorder="1" applyAlignment="1">
      <alignment horizontal="center" wrapText="1"/>
    </xf>
    <xf numFmtId="2" fontId="10" fillId="0" borderId="4" xfId="0" applyNumberFormat="1" applyFont="1" applyBorder="1" applyAlignment="1">
      <alignment horizontal="center" wrapText="1"/>
    </xf>
    <xf numFmtId="0" fontId="22" fillId="0" borderId="4" xfId="0" applyFont="1" applyFill="1" applyBorder="1" applyAlignment="1">
      <alignment horizontal="left" vertical="top" wrapText="1"/>
    </xf>
    <xf numFmtId="0" fontId="22" fillId="0" borderId="4" xfId="0" applyFont="1" applyFill="1" applyBorder="1" applyAlignment="1">
      <alignment horizontal="left" vertical="center" wrapText="1"/>
    </xf>
    <xf numFmtId="0" fontId="22" fillId="0" borderId="4" xfId="0" applyFont="1" applyFill="1" applyBorder="1" applyAlignment="1">
      <alignment horizontal="justify" vertical="top" wrapText="1"/>
    </xf>
    <xf numFmtId="0" fontId="23" fillId="0" borderId="4" xfId="0" applyFont="1" applyFill="1" applyBorder="1" applyAlignment="1">
      <alignment horizontal="justify" vertical="center" wrapText="1"/>
    </xf>
    <xf numFmtId="0" fontId="27" fillId="0" borderId="4" xfId="0" applyFont="1" applyFill="1" applyBorder="1" applyAlignment="1">
      <alignment vertical="center" wrapText="1"/>
    </xf>
    <xf numFmtId="0" fontId="22" fillId="0" borderId="4" xfId="0" applyFont="1" applyFill="1" applyBorder="1" applyAlignment="1">
      <alignment horizontal="justify" vertical="center"/>
    </xf>
    <xf numFmtId="49" fontId="11" fillId="0" borderId="4" xfId="0" applyNumberFormat="1" applyFont="1" applyBorder="1" applyAlignment="1">
      <alignment horizontal="right" wrapText="1"/>
    </xf>
    <xf numFmtId="164" fontId="12" fillId="0" borderId="4" xfId="0" applyNumberFormat="1" applyFont="1" applyFill="1" applyBorder="1"/>
    <xf numFmtId="164" fontId="1" fillId="0" borderId="4" xfId="0" applyNumberFormat="1" applyFont="1" applyFill="1" applyBorder="1" applyAlignment="1">
      <alignment wrapText="1"/>
    </xf>
    <xf numFmtId="164" fontId="11" fillId="0" borderId="4" xfId="0" applyNumberFormat="1" applyFont="1" applyBorder="1"/>
    <xf numFmtId="0" fontId="11" fillId="0" borderId="4" xfId="0" applyFont="1" applyFill="1" applyBorder="1" applyAlignment="1">
      <alignment wrapText="1"/>
    </xf>
    <xf numFmtId="164" fontId="6" fillId="0" borderId="4" xfId="0" applyNumberFormat="1" applyFont="1" applyFill="1" applyBorder="1" applyAlignment="1">
      <alignment horizontal="center" vertical="center" wrapText="1"/>
    </xf>
    <xf numFmtId="164" fontId="6" fillId="0" borderId="4" xfId="0" applyNumberFormat="1" applyFont="1" applyFill="1" applyBorder="1" applyAlignment="1">
      <alignment horizontal="center" vertical="center"/>
    </xf>
    <xf numFmtId="164" fontId="9" fillId="0" borderId="4" xfId="0" applyNumberFormat="1" applyFont="1" applyFill="1" applyBorder="1" applyAlignment="1">
      <alignment horizontal="center" vertical="center" wrapText="1"/>
    </xf>
    <xf numFmtId="49" fontId="11" fillId="0" borderId="4" xfId="0" applyNumberFormat="1" applyFont="1" applyBorder="1" applyAlignment="1">
      <alignment horizontal="center"/>
    </xf>
    <xf numFmtId="49" fontId="1" fillId="0" borderId="10" xfId="0" applyNumberFormat="1" applyFont="1" applyFill="1" applyBorder="1" applyAlignment="1">
      <alignment vertical="center"/>
    </xf>
    <xf numFmtId="0" fontId="24" fillId="0" borderId="4" xfId="0" applyFont="1" applyBorder="1" applyAlignment="1">
      <alignment vertical="top" wrapText="1"/>
    </xf>
    <xf numFmtId="0" fontId="11" fillId="0" borderId="4" xfId="0" applyFont="1" applyBorder="1" applyAlignment="1">
      <alignment vertical="top" wrapText="1"/>
    </xf>
    <xf numFmtId="0" fontId="11" fillId="0" borderId="7" xfId="0" applyFont="1" applyFill="1" applyBorder="1" applyAlignment="1">
      <alignment wrapText="1"/>
    </xf>
    <xf numFmtId="49" fontId="1" fillId="0" borderId="10" xfId="0" applyNumberFormat="1" applyFont="1" applyFill="1" applyBorder="1"/>
    <xf numFmtId="0" fontId="11" fillId="0" borderId="7" xfId="0" applyFont="1" applyBorder="1" applyAlignment="1">
      <alignment wrapText="1"/>
    </xf>
    <xf numFmtId="0" fontId="13" fillId="0" borderId="4" xfId="0" applyFont="1" applyBorder="1" applyAlignment="1">
      <alignment wrapText="1"/>
    </xf>
    <xf numFmtId="0" fontId="14" fillId="0" borderId="11" xfId="0" applyFont="1" applyFill="1" applyBorder="1" applyAlignment="1">
      <alignment horizontal="left" wrapText="1"/>
    </xf>
    <xf numFmtId="0" fontId="14" fillId="0" borderId="4" xfId="0" applyFont="1" applyFill="1" applyBorder="1" applyAlignment="1">
      <alignment horizontal="left" wrapText="1"/>
    </xf>
    <xf numFmtId="0" fontId="14" fillId="0" borderId="4" xfId="1" applyFont="1" applyFill="1" applyBorder="1" applyAlignment="1">
      <alignment wrapText="1"/>
    </xf>
    <xf numFmtId="0" fontId="14" fillId="0" borderId="4" xfId="0" applyNumberFormat="1" applyFont="1" applyFill="1" applyBorder="1" applyAlignment="1">
      <alignment horizontal="left" wrapText="1"/>
    </xf>
    <xf numFmtId="0" fontId="14" fillId="0" borderId="12" xfId="0" applyFont="1" applyFill="1" applyBorder="1" applyAlignment="1">
      <alignment horizontal="left" wrapText="1"/>
    </xf>
    <xf numFmtId="0" fontId="14" fillId="0" borderId="7" xfId="0" applyFont="1" applyFill="1" applyBorder="1" applyAlignment="1">
      <alignment wrapText="1"/>
    </xf>
    <xf numFmtId="0" fontId="14" fillId="0" borderId="4" xfId="0" applyFont="1" applyBorder="1" applyAlignment="1">
      <alignment vertical="top" wrapText="1"/>
    </xf>
    <xf numFmtId="0" fontId="14" fillId="0" borderId="12" xfId="0" applyFont="1" applyFill="1" applyBorder="1" applyAlignment="1">
      <alignment wrapText="1"/>
    </xf>
    <xf numFmtId="0" fontId="14" fillId="0" borderId="7" xfId="0" applyFont="1" applyBorder="1" applyAlignment="1">
      <alignment wrapText="1"/>
    </xf>
    <xf numFmtId="0" fontId="14" fillId="0" borderId="4" xfId="0" applyFont="1" applyBorder="1" applyAlignment="1">
      <alignment wrapText="1"/>
    </xf>
    <xf numFmtId="0" fontId="1" fillId="0" borderId="0" xfId="0" applyFont="1"/>
    <xf numFmtId="0" fontId="1" fillId="0" borderId="4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/>
    <xf numFmtId="0" fontId="1" fillId="0" borderId="4" xfId="0" applyFont="1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 textRotation="90"/>
    </xf>
    <xf numFmtId="0" fontId="2" fillId="0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right"/>
    </xf>
    <xf numFmtId="0" fontId="1" fillId="0" borderId="9" xfId="0" applyFont="1" applyFill="1" applyBorder="1" applyAlignment="1">
      <alignment horizontal="right"/>
    </xf>
    <xf numFmtId="0" fontId="1" fillId="0" borderId="0" xfId="0" applyFont="1" applyFill="1" applyAlignment="1">
      <alignment horizontal="right"/>
    </xf>
    <xf numFmtId="0" fontId="12" fillId="0" borderId="0" xfId="0" applyFont="1" applyAlignment="1">
      <alignment horizontal="center"/>
    </xf>
    <xf numFmtId="0" fontId="12" fillId="0" borderId="9" xfId="0" applyFont="1" applyBorder="1" applyAlignment="1">
      <alignment horizontal="center"/>
    </xf>
    <xf numFmtId="0" fontId="10" fillId="0" borderId="0" xfId="0" applyFont="1" applyFill="1" applyBorder="1" applyAlignment="1">
      <alignment horizontal="center" wrapText="1"/>
    </xf>
    <xf numFmtId="0" fontId="1" fillId="0" borderId="0" xfId="0" applyFont="1" applyFill="1" applyAlignment="1">
      <alignment horizontal="center"/>
    </xf>
    <xf numFmtId="0" fontId="1" fillId="0" borderId="0" xfId="0" applyFont="1" applyFill="1" applyAlignment="1">
      <alignment horizontal="left"/>
    </xf>
    <xf numFmtId="0" fontId="13" fillId="0" borderId="0" xfId="0" applyFont="1" applyFill="1" applyAlignment="1">
      <alignment horizontal="center"/>
    </xf>
    <xf numFmtId="0" fontId="20" fillId="0" borderId="0" xfId="0" applyFont="1" applyFill="1" applyBorder="1" applyAlignment="1">
      <alignment horizontal="center" wrapText="1"/>
    </xf>
    <xf numFmtId="0" fontId="19" fillId="0" borderId="0" xfId="0" applyFont="1" applyFill="1" applyBorder="1" applyAlignment="1">
      <alignment horizontal="center"/>
    </xf>
    <xf numFmtId="0" fontId="13" fillId="0" borderId="0" xfId="0" applyFont="1" applyFill="1" applyAlignment="1">
      <alignment horizontal="left" wrapText="1"/>
    </xf>
    <xf numFmtId="0" fontId="12" fillId="0" borderId="0" xfId="0" applyFont="1" applyFill="1" applyAlignment="1">
      <alignment horizontal="left"/>
    </xf>
    <xf numFmtId="0" fontId="13" fillId="0" borderId="0" xfId="0" applyFont="1" applyFill="1" applyAlignment="1">
      <alignment horizontal="left"/>
    </xf>
    <xf numFmtId="0" fontId="11" fillId="0" borderId="0" xfId="0" applyFont="1" applyFill="1" applyAlignment="1">
      <alignment horizontal="center"/>
    </xf>
    <xf numFmtId="0" fontId="11" fillId="0" borderId="0" xfId="0" applyFont="1" applyFill="1" applyAlignment="1">
      <alignment horizontal="left"/>
    </xf>
    <xf numFmtId="0" fontId="12" fillId="0" borderId="0" xfId="0" applyFont="1" applyFill="1" applyAlignment="1">
      <alignment horizontal="left" wrapText="1"/>
    </xf>
    <xf numFmtId="166" fontId="16" fillId="0" borderId="0" xfId="0" applyNumberFormat="1" applyFont="1" applyFill="1" applyAlignment="1">
      <alignment horizontal="center" wrapText="1"/>
    </xf>
    <xf numFmtId="0" fontId="12" fillId="0" borderId="4" xfId="0" applyFont="1" applyFill="1" applyBorder="1" applyAlignment="1">
      <alignment horizontal="center" vertical="center" wrapText="1" shrinkToFit="1"/>
    </xf>
    <xf numFmtId="49" fontId="12" fillId="0" borderId="4" xfId="0" applyNumberFormat="1" applyFont="1" applyFill="1" applyBorder="1" applyAlignment="1">
      <alignment horizontal="center" vertical="center" wrapText="1" shrinkToFit="1"/>
    </xf>
    <xf numFmtId="166" fontId="12" fillId="0" borderId="4" xfId="0" applyNumberFormat="1" applyFont="1" applyFill="1" applyBorder="1" applyAlignment="1">
      <alignment horizontal="center" vertical="center" wrapText="1" shrinkToFit="1"/>
    </xf>
    <xf numFmtId="49" fontId="12" fillId="0" borderId="4" xfId="0" applyNumberFormat="1" applyFont="1" applyFill="1" applyBorder="1" applyAlignment="1">
      <alignment horizontal="left"/>
    </xf>
    <xf numFmtId="0" fontId="11" fillId="0" borderId="0" xfId="0" applyFont="1" applyAlignment="1">
      <alignment horizontal="center" wrapText="1"/>
    </xf>
    <xf numFmtId="0" fontId="11" fillId="0" borderId="0" xfId="0" applyFont="1" applyAlignment="1">
      <alignment horizontal="left" wrapText="1"/>
    </xf>
    <xf numFmtId="0" fontId="10" fillId="0" borderId="0" xfId="0" applyFont="1" applyAlignment="1">
      <alignment horizontal="center" wrapText="1"/>
    </xf>
    <xf numFmtId="0" fontId="10" fillId="0" borderId="0" xfId="0" applyFont="1" applyBorder="1" applyAlignment="1">
      <alignment horizontal="center" wrapText="1"/>
    </xf>
    <xf numFmtId="0" fontId="11" fillId="0" borderId="4" xfId="0" applyFont="1" applyBorder="1" applyAlignment="1">
      <alignment horizontal="center" vertical="center" wrapText="1"/>
    </xf>
  </cellXfs>
  <cellStyles count="2">
    <cellStyle name="Обычный" xfId="0" builtinId="0"/>
    <cellStyle name="Обычный_2007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Users\Admin\Desktop\&#1041;&#1070;&#1076;&#1078;&#1077;&#1090;%20&#1088;&#1072;&#1081;&#1086;&#1085;&#1072;%20&#1085;&#1072;%202014%20&#1075;&#1086;&#1076;\24&#1042;&#1077;&#1076;&#1086;&#1084;%20&#1092;&#1091;&#1085;&#1082;&#1094;%202014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Приложение5"/>
      <sheetName val="Приложение 6"/>
      <sheetName val="прилож"/>
    </sheetNames>
    <sheetDataSet>
      <sheetData sheetId="0" refreshError="1"/>
      <sheetData sheetId="1" refreshError="1">
        <row r="13">
          <cell r="K13">
            <v>30948.469999999998</v>
          </cell>
        </row>
        <row r="95">
          <cell r="I95">
            <v>8703</v>
          </cell>
          <cell r="J95">
            <v>240</v>
          </cell>
          <cell r="K95">
            <v>1500</v>
          </cell>
        </row>
        <row r="147">
          <cell r="K147">
            <v>6256.59</v>
          </cell>
        </row>
        <row r="172">
          <cell r="K172">
            <v>8427.2199999999993</v>
          </cell>
        </row>
        <row r="180">
          <cell r="I180" t="str">
            <v>00 21</v>
          </cell>
          <cell r="J180">
            <v>240</v>
          </cell>
          <cell r="K180">
            <v>1663.23</v>
          </cell>
        </row>
        <row r="194">
          <cell r="I194" t="str">
            <v>8530</v>
          </cell>
          <cell r="J194" t="str">
            <v>540</v>
          </cell>
          <cell r="K194">
            <v>1000</v>
          </cell>
        </row>
        <row r="217">
          <cell r="K217">
            <v>1017.8</v>
          </cell>
        </row>
        <row r="325">
          <cell r="K325">
            <v>57894.810000000005</v>
          </cell>
        </row>
        <row r="448">
          <cell r="K448">
            <v>852.2</v>
          </cell>
        </row>
      </sheetData>
      <sheetData sheetId="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4:H36"/>
  <sheetViews>
    <sheetView tabSelected="1" topLeftCell="A4" workbookViewId="0">
      <selection activeCell="G8" sqref="G8"/>
    </sheetView>
  </sheetViews>
  <sheetFormatPr defaultRowHeight="15.75"/>
  <cols>
    <col min="1" max="1" width="7.28515625" style="42" customWidth="1"/>
    <col min="2" max="2" width="28.5703125" style="43" customWidth="1"/>
    <col min="3" max="3" width="72.28515625" style="44" customWidth="1"/>
    <col min="4" max="4" width="14.5703125" style="55" customWidth="1"/>
    <col min="5" max="5" width="11.7109375" style="44" customWidth="1"/>
    <col min="6" max="6" width="18.5703125" style="44" customWidth="1"/>
    <col min="7" max="7" width="9.140625" style="44"/>
    <col min="8" max="8" width="17.42578125" style="44" customWidth="1"/>
    <col min="9" max="16384" width="9.140625" style="44"/>
  </cols>
  <sheetData>
    <row r="4" spans="1:8">
      <c r="D4" s="214" t="s">
        <v>105</v>
      </c>
      <c r="E4" s="214"/>
      <c r="F4" s="214"/>
    </row>
    <row r="5" spans="1:8">
      <c r="D5" s="212" t="s">
        <v>300</v>
      </c>
      <c r="E5" s="212"/>
      <c r="F5" s="212"/>
    </row>
    <row r="6" spans="1:8" ht="13.5" customHeight="1">
      <c r="D6" s="214" t="s">
        <v>388</v>
      </c>
      <c r="E6" s="214"/>
      <c r="F6" s="214"/>
    </row>
    <row r="7" spans="1:8" ht="31.5" customHeight="1">
      <c r="D7" s="215"/>
      <c r="E7" s="215"/>
      <c r="F7" s="215"/>
    </row>
    <row r="8" spans="1:8" ht="33" customHeight="1">
      <c r="A8" s="216" t="s">
        <v>295</v>
      </c>
      <c r="B8" s="216"/>
      <c r="C8" s="216"/>
      <c r="D8" s="216"/>
      <c r="E8" s="216"/>
      <c r="F8" s="216"/>
    </row>
    <row r="9" spans="1:8">
      <c r="A9" s="45"/>
      <c r="B9" s="45"/>
      <c r="C9" s="45"/>
      <c r="D9" s="45"/>
    </row>
    <row r="10" spans="1:8" s="48" customFormat="1">
      <c r="A10" s="46"/>
      <c r="B10" s="47"/>
      <c r="C10" s="47"/>
      <c r="F10" s="56" t="s">
        <v>106</v>
      </c>
    </row>
    <row r="11" spans="1:8" s="50" customFormat="1" ht="28.5" customHeight="1">
      <c r="A11" s="217" t="s">
        <v>55</v>
      </c>
      <c r="B11" s="218" t="s">
        <v>107</v>
      </c>
      <c r="C11" s="218" t="s">
        <v>108</v>
      </c>
      <c r="D11" s="219" t="s">
        <v>109</v>
      </c>
      <c r="E11" s="219"/>
      <c r="F11" s="219"/>
    </row>
    <row r="12" spans="1:8" s="50" customFormat="1" ht="36.75" customHeight="1">
      <c r="A12" s="217"/>
      <c r="B12" s="218"/>
      <c r="C12" s="218"/>
      <c r="D12" s="57" t="s">
        <v>101</v>
      </c>
      <c r="E12" s="49" t="s">
        <v>144</v>
      </c>
      <c r="F12" s="49" t="s">
        <v>170</v>
      </c>
    </row>
    <row r="13" spans="1:8" s="48" customFormat="1">
      <c r="A13" s="51"/>
      <c r="B13" s="52" t="s">
        <v>42</v>
      </c>
      <c r="C13" s="52" t="s">
        <v>52</v>
      </c>
      <c r="D13" s="58">
        <v>3</v>
      </c>
      <c r="E13" s="58">
        <v>4</v>
      </c>
      <c r="F13" s="58">
        <v>5</v>
      </c>
    </row>
    <row r="14" spans="1:8" s="59" customFormat="1" ht="18" customHeight="1">
      <c r="A14" s="53" t="s">
        <v>42</v>
      </c>
      <c r="B14" s="53" t="s">
        <v>241</v>
      </c>
      <c r="C14" s="54" t="s">
        <v>110</v>
      </c>
      <c r="D14" s="168">
        <f>D15+D26</f>
        <v>384.86700000000019</v>
      </c>
      <c r="E14" s="61">
        <f>E15+E26</f>
        <v>0</v>
      </c>
      <c r="F14" s="61">
        <f>F15+F26</f>
        <v>0</v>
      </c>
      <c r="H14" s="60"/>
    </row>
    <row r="15" spans="1:8" s="59" customFormat="1" ht="16.5" customHeight="1">
      <c r="A15" s="53" t="s">
        <v>52</v>
      </c>
      <c r="B15" s="53" t="s">
        <v>232</v>
      </c>
      <c r="C15" s="54" t="s">
        <v>111</v>
      </c>
      <c r="D15" s="168">
        <v>-11058.050999999999</v>
      </c>
      <c r="E15" s="133">
        <f t="shared" ref="D15:F16" si="0">E16</f>
        <v>-6876.37</v>
      </c>
      <c r="F15" s="133">
        <f t="shared" si="0"/>
        <v>-6811.23</v>
      </c>
    </row>
    <row r="16" spans="1:8" s="59" customFormat="1">
      <c r="A16" s="53" t="s">
        <v>54</v>
      </c>
      <c r="B16" s="53" t="s">
        <v>233</v>
      </c>
      <c r="C16" s="54" t="s">
        <v>112</v>
      </c>
      <c r="D16" s="168">
        <f t="shared" si="0"/>
        <v>-11058.050999999999</v>
      </c>
      <c r="E16" s="133">
        <f t="shared" si="0"/>
        <v>-6876.37</v>
      </c>
      <c r="F16" s="133">
        <f t="shared" si="0"/>
        <v>-6811.23</v>
      </c>
    </row>
    <row r="17" spans="1:6" s="59" customFormat="1" ht="18" customHeight="1">
      <c r="A17" s="53" t="s">
        <v>85</v>
      </c>
      <c r="B17" s="53" t="s">
        <v>242</v>
      </c>
      <c r="C17" s="54" t="s">
        <v>113</v>
      </c>
      <c r="D17" s="168">
        <v>-11058.050999999999</v>
      </c>
      <c r="E17" s="133">
        <f>E18</f>
        <v>-6876.37</v>
      </c>
      <c r="F17" s="133">
        <f>F18</f>
        <v>-6811.23</v>
      </c>
    </row>
    <row r="18" spans="1:6" s="59" customFormat="1" ht="33.75" customHeight="1">
      <c r="A18" s="53" t="s">
        <v>114</v>
      </c>
      <c r="B18" s="53" t="s">
        <v>229</v>
      </c>
      <c r="C18" s="54" t="s">
        <v>234</v>
      </c>
      <c r="D18" s="168">
        <v>-11058.050999999999</v>
      </c>
      <c r="E18" s="133">
        <v>-6876.37</v>
      </c>
      <c r="F18" s="133">
        <v>-6811.23</v>
      </c>
    </row>
    <row r="19" spans="1:6" s="59" customFormat="1" hidden="1">
      <c r="A19" s="53" t="s">
        <v>115</v>
      </c>
      <c r="B19" s="53" t="s">
        <v>116</v>
      </c>
      <c r="C19" s="54" t="s">
        <v>117</v>
      </c>
      <c r="D19" s="168">
        <f>D20+D23+D26</f>
        <v>-1075681.7819999999</v>
      </c>
      <c r="E19" s="61"/>
      <c r="F19" s="61"/>
    </row>
    <row r="20" spans="1:6" s="59" customFormat="1" ht="35.25" hidden="1" customHeight="1">
      <c r="A20" s="53" t="s">
        <v>118</v>
      </c>
      <c r="B20" s="53" t="s">
        <v>119</v>
      </c>
      <c r="C20" s="54" t="s">
        <v>120</v>
      </c>
      <c r="D20" s="168">
        <f>D21</f>
        <v>7200</v>
      </c>
      <c r="E20" s="61"/>
      <c r="F20" s="61"/>
    </row>
    <row r="21" spans="1:6" s="59" customFormat="1" ht="35.25" hidden="1" customHeight="1">
      <c r="A21" s="53" t="s">
        <v>121</v>
      </c>
      <c r="B21" s="53" t="s">
        <v>122</v>
      </c>
      <c r="C21" s="54" t="s">
        <v>123</v>
      </c>
      <c r="D21" s="168">
        <f>D22</f>
        <v>7200</v>
      </c>
      <c r="E21" s="61"/>
      <c r="F21" s="61"/>
    </row>
    <row r="22" spans="1:6" s="59" customFormat="1" ht="33.75" hidden="1" customHeight="1">
      <c r="A22" s="53" t="s">
        <v>124</v>
      </c>
      <c r="B22" s="53" t="s">
        <v>125</v>
      </c>
      <c r="C22" s="54" t="s">
        <v>126</v>
      </c>
      <c r="D22" s="168">
        <v>7200</v>
      </c>
      <c r="E22" s="61"/>
      <c r="F22" s="61"/>
    </row>
    <row r="23" spans="1:6" s="59" customFormat="1" ht="33.75" hidden="1" customHeight="1">
      <c r="A23" s="53" t="s">
        <v>127</v>
      </c>
      <c r="B23" s="53" t="s">
        <v>128</v>
      </c>
      <c r="C23" s="54" t="s">
        <v>129</v>
      </c>
      <c r="D23" s="168">
        <f>D24</f>
        <v>-1094324.7</v>
      </c>
      <c r="E23" s="61"/>
      <c r="F23" s="61"/>
    </row>
    <row r="24" spans="1:6" s="59" customFormat="1" ht="81" hidden="1" customHeight="1">
      <c r="A24" s="53" t="s">
        <v>130</v>
      </c>
      <c r="B24" s="53" t="s">
        <v>131</v>
      </c>
      <c r="C24" s="54" t="s">
        <v>132</v>
      </c>
      <c r="D24" s="168">
        <f>D25</f>
        <v>-1094324.7</v>
      </c>
      <c r="E24" s="61"/>
      <c r="F24" s="61"/>
    </row>
    <row r="25" spans="1:6" s="59" customFormat="1" ht="50.25" hidden="1" customHeight="1">
      <c r="A25" s="53" t="s">
        <v>133</v>
      </c>
      <c r="B25" s="53" t="s">
        <v>134</v>
      </c>
      <c r="C25" s="54" t="s">
        <v>135</v>
      </c>
      <c r="D25" s="168">
        <v>-1094324.7</v>
      </c>
      <c r="E25" s="61"/>
      <c r="F25" s="61"/>
    </row>
    <row r="26" spans="1:6" s="59" customFormat="1">
      <c r="A26" s="53" t="s">
        <v>136</v>
      </c>
      <c r="B26" s="53" t="s">
        <v>236</v>
      </c>
      <c r="C26" s="54" t="s">
        <v>137</v>
      </c>
      <c r="D26" s="168">
        <f>D27</f>
        <v>11442.918</v>
      </c>
      <c r="E26" s="133">
        <f>E27</f>
        <v>6876.37</v>
      </c>
      <c r="F26" s="133">
        <f>F27</f>
        <v>6811.23</v>
      </c>
    </row>
    <row r="27" spans="1:6" s="59" customFormat="1">
      <c r="A27" s="53" t="s">
        <v>94</v>
      </c>
      <c r="B27" s="53" t="s">
        <v>237</v>
      </c>
      <c r="C27" s="54" t="s">
        <v>138</v>
      </c>
      <c r="D27" s="168">
        <v>11442.918</v>
      </c>
      <c r="E27" s="133">
        <v>6876.37</v>
      </c>
      <c r="F27" s="133">
        <v>6811.23</v>
      </c>
    </row>
    <row r="28" spans="1:6" s="59" customFormat="1" ht="33" customHeight="1">
      <c r="A28" s="53" t="s">
        <v>139</v>
      </c>
      <c r="B28" s="53" t="s">
        <v>243</v>
      </c>
      <c r="C28" s="54" t="s">
        <v>235</v>
      </c>
      <c r="D28" s="168">
        <v>11442.918</v>
      </c>
      <c r="E28" s="133">
        <v>6876.37</v>
      </c>
      <c r="F28" s="133">
        <v>6811.23</v>
      </c>
    </row>
    <row r="29" spans="1:6" s="59" customFormat="1" ht="33.75" customHeight="1">
      <c r="A29" s="53" t="s">
        <v>140</v>
      </c>
      <c r="B29" s="53" t="s">
        <v>238</v>
      </c>
      <c r="C29" s="54" t="s">
        <v>239</v>
      </c>
      <c r="D29" s="168">
        <v>11442.918</v>
      </c>
      <c r="E29" s="133">
        <v>6876.37</v>
      </c>
      <c r="F29" s="133">
        <v>6811.23</v>
      </c>
    </row>
    <row r="30" spans="1:6" s="59" customFormat="1">
      <c r="A30" s="220" t="s">
        <v>80</v>
      </c>
      <c r="B30" s="220"/>
      <c r="C30" s="220"/>
      <c r="D30" s="168">
        <f>D14</f>
        <v>384.86700000000019</v>
      </c>
      <c r="E30" s="133">
        <f>E14</f>
        <v>0</v>
      </c>
      <c r="F30" s="133">
        <f>F14</f>
        <v>0</v>
      </c>
    </row>
    <row r="31" spans="1:6" s="59" customFormat="1">
      <c r="A31" s="62"/>
      <c r="B31" s="62"/>
      <c r="C31" s="62"/>
      <c r="D31" s="63"/>
      <c r="F31" s="60"/>
    </row>
    <row r="33" spans="1:4" ht="45.75" customHeight="1">
      <c r="A33" s="215"/>
      <c r="B33" s="215"/>
      <c r="C33" s="64"/>
      <c r="D33" s="63"/>
    </row>
    <row r="34" spans="1:4" ht="54" customHeight="1">
      <c r="A34" s="65"/>
      <c r="B34" s="65"/>
      <c r="C34" s="65"/>
      <c r="D34" s="66"/>
    </row>
    <row r="35" spans="1:4">
      <c r="A35" s="67"/>
      <c r="B35" s="67"/>
    </row>
    <row r="36" spans="1:4">
      <c r="D36" s="68"/>
    </row>
  </sheetData>
  <mergeCells count="11">
    <mergeCell ref="A30:C30"/>
    <mergeCell ref="A33:B33"/>
    <mergeCell ref="A8:F8"/>
    <mergeCell ref="A11:A12"/>
    <mergeCell ref="B11:B12"/>
    <mergeCell ref="C11:C12"/>
    <mergeCell ref="D11:F11"/>
    <mergeCell ref="D4:F4"/>
    <mergeCell ref="D5:F5"/>
    <mergeCell ref="D6:F6"/>
    <mergeCell ref="D7:F7"/>
  </mergeCells>
  <pageMargins left="0.7" right="0.7" top="0.75" bottom="0.75" header="0.3" footer="0.3"/>
  <pageSetup paperSize="9" scale="85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N94"/>
  <sheetViews>
    <sheetView workbookViewId="0">
      <selection activeCell="L61" sqref="L61"/>
    </sheetView>
  </sheetViews>
  <sheetFormatPr defaultRowHeight="12.75"/>
  <cols>
    <col min="1" max="1" width="3.7109375" style="1" customWidth="1"/>
    <col min="2" max="2" width="3.85546875" style="1" customWidth="1"/>
    <col min="3" max="5" width="2.42578125" style="1" customWidth="1"/>
    <col min="6" max="6" width="3.85546875" style="1" customWidth="1"/>
    <col min="7" max="7" width="4.85546875" style="1" customWidth="1"/>
    <col min="8" max="8" width="4.7109375" style="1" customWidth="1"/>
    <col min="9" max="9" width="3.7109375" style="1" customWidth="1"/>
    <col min="10" max="10" width="46.140625" style="94" customWidth="1"/>
    <col min="11" max="11" width="9.42578125" style="94" hidden="1" customWidth="1"/>
    <col min="12" max="12" width="9.42578125" style="94" customWidth="1"/>
    <col min="13" max="13" width="10.140625" style="1" customWidth="1"/>
    <col min="14" max="16384" width="9.140625" style="1"/>
  </cols>
  <sheetData>
    <row r="1" spans="1:14">
      <c r="B1" s="2"/>
      <c r="C1" s="2"/>
      <c r="D1" s="2"/>
      <c r="E1" s="2"/>
      <c r="F1" s="2"/>
      <c r="G1" s="2"/>
      <c r="H1" s="2"/>
      <c r="I1" s="2"/>
      <c r="J1" s="201" t="s">
        <v>81</v>
      </c>
      <c r="K1" s="201"/>
      <c r="L1" s="201"/>
      <c r="M1" s="201"/>
      <c r="N1" s="87"/>
    </row>
    <row r="2" spans="1:14">
      <c r="B2" s="2"/>
      <c r="C2" s="2"/>
      <c r="D2" s="2"/>
      <c r="E2" s="2"/>
      <c r="F2" s="2"/>
      <c r="G2" s="2"/>
      <c r="H2" s="2"/>
      <c r="I2" s="2"/>
      <c r="J2" s="201" t="s">
        <v>299</v>
      </c>
      <c r="K2" s="201"/>
      <c r="L2" s="201"/>
      <c r="M2" s="201"/>
      <c r="N2" s="87"/>
    </row>
    <row r="3" spans="1:14">
      <c r="B3" s="85"/>
      <c r="C3" s="85"/>
      <c r="D3" s="85"/>
      <c r="E3" s="85"/>
      <c r="F3" s="85"/>
      <c r="G3" s="85"/>
      <c r="H3" s="85"/>
      <c r="I3" s="85"/>
      <c r="J3" s="201" t="s">
        <v>373</v>
      </c>
      <c r="K3" s="201"/>
      <c r="L3" s="201"/>
      <c r="M3" s="201"/>
      <c r="N3" s="87"/>
    </row>
    <row r="4" spans="1:14" ht="13.15" customHeight="1">
      <c r="B4" s="85"/>
      <c r="C4" s="85"/>
      <c r="D4" s="85"/>
      <c r="E4" s="85"/>
      <c r="F4" s="85"/>
      <c r="G4" s="85"/>
      <c r="H4" s="85"/>
      <c r="I4" s="85"/>
      <c r="J4" s="85"/>
      <c r="K4" s="85"/>
      <c r="L4" s="85"/>
      <c r="M4" s="85"/>
      <c r="N4" s="87"/>
    </row>
    <row r="5" spans="1:14" ht="13.15" customHeight="1">
      <c r="B5" s="2"/>
      <c r="C5" s="2"/>
      <c r="D5" s="2"/>
      <c r="E5" s="2"/>
      <c r="F5" s="2"/>
      <c r="G5" s="2"/>
      <c r="H5" s="2"/>
      <c r="I5" s="2"/>
      <c r="J5" s="201"/>
      <c r="K5" s="201"/>
      <c r="L5" s="201"/>
      <c r="M5" s="201"/>
      <c r="N5" s="87"/>
    </row>
    <row r="6" spans="1:14" ht="13.15" customHeight="1">
      <c r="B6" s="201"/>
      <c r="C6" s="201"/>
      <c r="D6" s="201"/>
      <c r="E6" s="201"/>
      <c r="F6" s="201"/>
      <c r="G6" s="201"/>
      <c r="H6" s="201"/>
      <c r="I6" s="201"/>
      <c r="J6" s="201"/>
      <c r="K6" s="201"/>
      <c r="L6" s="201"/>
      <c r="M6" s="201"/>
      <c r="N6" s="87"/>
    </row>
    <row r="7" spans="1:14" ht="13.15" customHeight="1">
      <c r="B7" s="198" t="s">
        <v>244</v>
      </c>
      <c r="C7" s="198"/>
      <c r="D7" s="198"/>
      <c r="E7" s="198"/>
      <c r="F7" s="198"/>
      <c r="G7" s="198"/>
      <c r="H7" s="198"/>
      <c r="I7" s="198"/>
      <c r="J7" s="198"/>
      <c r="K7" s="198"/>
      <c r="L7" s="198"/>
      <c r="M7" s="198"/>
      <c r="N7" s="87"/>
    </row>
    <row r="8" spans="1:14" ht="13.15" customHeight="1">
      <c r="B8" s="199"/>
      <c r="C8" s="199"/>
      <c r="D8" s="199"/>
      <c r="E8" s="199"/>
      <c r="F8" s="199"/>
      <c r="G8" s="199"/>
      <c r="H8" s="199"/>
      <c r="I8" s="199"/>
      <c r="J8" s="200"/>
      <c r="K8" s="200"/>
      <c r="L8" s="200"/>
      <c r="M8" s="200"/>
      <c r="N8" s="87"/>
    </row>
    <row r="9" spans="1:14" ht="13.15" customHeight="1">
      <c r="A9" s="197" t="s">
        <v>55</v>
      </c>
      <c r="B9" s="196" t="s">
        <v>30</v>
      </c>
      <c r="C9" s="196"/>
      <c r="D9" s="196"/>
      <c r="E9" s="196"/>
      <c r="F9" s="196"/>
      <c r="G9" s="196"/>
      <c r="H9" s="196"/>
      <c r="I9" s="196"/>
      <c r="J9" s="194" t="s">
        <v>5</v>
      </c>
      <c r="K9" s="89"/>
      <c r="L9" s="194" t="s">
        <v>245</v>
      </c>
      <c r="M9" s="194" t="s">
        <v>246</v>
      </c>
      <c r="N9" s="194" t="s">
        <v>247</v>
      </c>
    </row>
    <row r="10" spans="1:14" ht="126" customHeight="1">
      <c r="A10" s="197"/>
      <c r="B10" s="109" t="s">
        <v>31</v>
      </c>
      <c r="C10" s="109" t="s">
        <v>32</v>
      </c>
      <c r="D10" s="109" t="s">
        <v>33</v>
      </c>
      <c r="E10" s="109" t="s">
        <v>34</v>
      </c>
      <c r="F10" s="109" t="s">
        <v>35</v>
      </c>
      <c r="G10" s="109" t="s">
        <v>36</v>
      </c>
      <c r="H10" s="109" t="s">
        <v>37</v>
      </c>
      <c r="I10" s="110" t="s">
        <v>38</v>
      </c>
      <c r="J10" s="195"/>
      <c r="K10" s="88" t="s">
        <v>7</v>
      </c>
      <c r="L10" s="195"/>
      <c r="M10" s="195"/>
      <c r="N10" s="195"/>
    </row>
    <row r="11" spans="1:14">
      <c r="A11" s="107">
        <v>1</v>
      </c>
      <c r="B11" s="70" t="s">
        <v>0</v>
      </c>
      <c r="C11" s="70" t="s">
        <v>169</v>
      </c>
      <c r="D11" s="70" t="s">
        <v>39</v>
      </c>
      <c r="E11" s="70" t="s">
        <v>39</v>
      </c>
      <c r="F11" s="70" t="s">
        <v>40</v>
      </c>
      <c r="G11" s="70" t="s">
        <v>39</v>
      </c>
      <c r="H11" s="70" t="s">
        <v>41</v>
      </c>
      <c r="I11" s="70" t="s">
        <v>40</v>
      </c>
      <c r="J11" s="183" t="s">
        <v>249</v>
      </c>
      <c r="K11" s="72">
        <v>57027</v>
      </c>
      <c r="L11" s="169">
        <f>L14+L15+L21+L32+L39+L44+L29</f>
        <v>940.57999999999993</v>
      </c>
      <c r="M11" s="73">
        <f>M14+M15+M21+M32+M39</f>
        <v>632.40000000000009</v>
      </c>
      <c r="N11" s="73">
        <f>N14+N15+N21+N32+N39</f>
        <v>638.79999999999995</v>
      </c>
    </row>
    <row r="12" spans="1:14">
      <c r="A12" s="107">
        <v>2</v>
      </c>
      <c r="B12" s="70" t="s">
        <v>40</v>
      </c>
      <c r="C12" s="70" t="s">
        <v>42</v>
      </c>
      <c r="D12" s="70" t="s">
        <v>43</v>
      </c>
      <c r="E12" s="70" t="s">
        <v>39</v>
      </c>
      <c r="F12" s="70" t="s">
        <v>40</v>
      </c>
      <c r="G12" s="70" t="s">
        <v>39</v>
      </c>
      <c r="H12" s="70" t="s">
        <v>41</v>
      </c>
      <c r="I12" s="70" t="s">
        <v>40</v>
      </c>
      <c r="J12" s="183" t="s">
        <v>248</v>
      </c>
      <c r="K12" s="72"/>
      <c r="L12" s="169">
        <v>476</v>
      </c>
      <c r="M12" s="73">
        <v>350</v>
      </c>
      <c r="N12" s="73">
        <v>350</v>
      </c>
    </row>
    <row r="13" spans="1:14">
      <c r="A13" s="107">
        <v>3</v>
      </c>
      <c r="B13" s="70" t="s">
        <v>57</v>
      </c>
      <c r="C13" s="70" t="s">
        <v>42</v>
      </c>
      <c r="D13" s="70" t="s">
        <v>43</v>
      </c>
      <c r="E13" s="70" t="s">
        <v>46</v>
      </c>
      <c r="F13" s="70" t="s">
        <v>40</v>
      </c>
      <c r="G13" s="70" t="s">
        <v>43</v>
      </c>
      <c r="H13" s="70" t="s">
        <v>41</v>
      </c>
      <c r="I13" s="70" t="s">
        <v>45</v>
      </c>
      <c r="J13" s="183" t="s">
        <v>250</v>
      </c>
      <c r="K13" s="72"/>
      <c r="L13" s="169">
        <v>476</v>
      </c>
      <c r="M13" s="73">
        <v>350</v>
      </c>
      <c r="N13" s="73">
        <v>350</v>
      </c>
    </row>
    <row r="14" spans="1:14" ht="59.25" customHeight="1">
      <c r="A14" s="107">
        <v>4</v>
      </c>
      <c r="B14" s="70" t="s">
        <v>57</v>
      </c>
      <c r="C14" s="70" t="s">
        <v>42</v>
      </c>
      <c r="D14" s="70" t="s">
        <v>43</v>
      </c>
      <c r="E14" s="70" t="s">
        <v>46</v>
      </c>
      <c r="F14" s="70" t="s">
        <v>44</v>
      </c>
      <c r="G14" s="70" t="s">
        <v>43</v>
      </c>
      <c r="H14" s="70" t="s">
        <v>41</v>
      </c>
      <c r="I14" s="70" t="s">
        <v>45</v>
      </c>
      <c r="J14" s="184" t="s">
        <v>141</v>
      </c>
      <c r="K14" s="72">
        <v>26086</v>
      </c>
      <c r="L14" s="169">
        <v>476</v>
      </c>
      <c r="M14" s="73">
        <v>350</v>
      </c>
      <c r="N14" s="73">
        <v>350</v>
      </c>
    </row>
    <row r="15" spans="1:14" ht="22.9" customHeight="1">
      <c r="A15" s="107">
        <v>5</v>
      </c>
      <c r="B15" s="91" t="s">
        <v>40</v>
      </c>
      <c r="C15" s="91" t="s">
        <v>42</v>
      </c>
      <c r="D15" s="91" t="s">
        <v>59</v>
      </c>
      <c r="E15" s="91" t="s">
        <v>39</v>
      </c>
      <c r="F15" s="91" t="s">
        <v>40</v>
      </c>
      <c r="G15" s="91" t="s">
        <v>39</v>
      </c>
      <c r="H15" s="91" t="s">
        <v>41</v>
      </c>
      <c r="I15" s="91" t="s">
        <v>40</v>
      </c>
      <c r="J15" s="185" t="s">
        <v>95</v>
      </c>
      <c r="K15" s="90"/>
      <c r="L15" s="169">
        <f>L16</f>
        <v>247.5</v>
      </c>
      <c r="M15" s="73">
        <f>M16</f>
        <v>198.40000000000003</v>
      </c>
      <c r="N15" s="73">
        <f>N16</f>
        <v>204.8</v>
      </c>
    </row>
    <row r="16" spans="1:14" ht="21.6" customHeight="1">
      <c r="A16" s="107">
        <v>6</v>
      </c>
      <c r="B16" s="91" t="s">
        <v>102</v>
      </c>
      <c r="C16" s="91" t="s">
        <v>42</v>
      </c>
      <c r="D16" s="91" t="s">
        <v>59</v>
      </c>
      <c r="E16" s="91" t="s">
        <v>46</v>
      </c>
      <c r="F16" s="91" t="s">
        <v>40</v>
      </c>
      <c r="G16" s="91" t="s">
        <v>43</v>
      </c>
      <c r="H16" s="91" t="s">
        <v>41</v>
      </c>
      <c r="I16" s="91" t="s">
        <v>45</v>
      </c>
      <c r="J16" s="185" t="s">
        <v>96</v>
      </c>
      <c r="K16" s="90"/>
      <c r="L16" s="169">
        <f>L17+L18+L19+L20</f>
        <v>247.5</v>
      </c>
      <c r="M16" s="73">
        <f>M17+M18+M19+M20</f>
        <v>198.40000000000003</v>
      </c>
      <c r="N16" s="73">
        <f>N17+N18+N19+N20</f>
        <v>204.8</v>
      </c>
    </row>
    <row r="17" spans="1:14" ht="61.5" customHeight="1">
      <c r="A17" s="107">
        <v>7</v>
      </c>
      <c r="B17" s="91" t="s">
        <v>102</v>
      </c>
      <c r="C17" s="91" t="s">
        <v>42</v>
      </c>
      <c r="D17" s="91" t="s">
        <v>59</v>
      </c>
      <c r="E17" s="91" t="s">
        <v>46</v>
      </c>
      <c r="F17" s="91" t="s">
        <v>97</v>
      </c>
      <c r="G17" s="91" t="s">
        <v>43</v>
      </c>
      <c r="H17" s="91" t="s">
        <v>41</v>
      </c>
      <c r="I17" s="91" t="s">
        <v>45</v>
      </c>
      <c r="J17" s="185" t="s">
        <v>251</v>
      </c>
      <c r="K17" s="90"/>
      <c r="L17" s="169">
        <v>79</v>
      </c>
      <c r="M17" s="73">
        <v>72.2</v>
      </c>
      <c r="N17" s="73">
        <v>75.8</v>
      </c>
    </row>
    <row r="18" spans="1:14" ht="72" customHeight="1">
      <c r="A18" s="107">
        <v>8</v>
      </c>
      <c r="B18" s="91" t="s">
        <v>102</v>
      </c>
      <c r="C18" s="91" t="s">
        <v>42</v>
      </c>
      <c r="D18" s="91" t="s">
        <v>59</v>
      </c>
      <c r="E18" s="91" t="s">
        <v>46</v>
      </c>
      <c r="F18" s="91" t="s">
        <v>98</v>
      </c>
      <c r="G18" s="91" t="s">
        <v>43</v>
      </c>
      <c r="H18" s="91" t="s">
        <v>41</v>
      </c>
      <c r="I18" s="91" t="s">
        <v>45</v>
      </c>
      <c r="J18" s="185" t="s">
        <v>252</v>
      </c>
      <c r="K18" s="90"/>
      <c r="L18" s="169">
        <v>1.7</v>
      </c>
      <c r="M18" s="73">
        <v>1.4</v>
      </c>
      <c r="N18" s="73">
        <v>1.5</v>
      </c>
    </row>
    <row r="19" spans="1:14" ht="65.25" customHeight="1">
      <c r="A19" s="107">
        <v>9</v>
      </c>
      <c r="B19" s="91" t="s">
        <v>102</v>
      </c>
      <c r="C19" s="91" t="s">
        <v>42</v>
      </c>
      <c r="D19" s="91" t="s">
        <v>59</v>
      </c>
      <c r="E19" s="91" t="s">
        <v>46</v>
      </c>
      <c r="F19" s="91" t="s">
        <v>99</v>
      </c>
      <c r="G19" s="91" t="s">
        <v>43</v>
      </c>
      <c r="H19" s="91" t="s">
        <v>41</v>
      </c>
      <c r="I19" s="91" t="s">
        <v>45</v>
      </c>
      <c r="J19" s="185" t="s">
        <v>253</v>
      </c>
      <c r="K19" s="90"/>
      <c r="L19" s="169">
        <v>182.8</v>
      </c>
      <c r="M19" s="73">
        <v>139</v>
      </c>
      <c r="N19" s="73">
        <v>141.69999999999999</v>
      </c>
    </row>
    <row r="20" spans="1:14" ht="57.75" customHeight="1">
      <c r="A20" s="107">
        <v>10</v>
      </c>
      <c r="B20" s="91" t="s">
        <v>102</v>
      </c>
      <c r="C20" s="91" t="s">
        <v>42</v>
      </c>
      <c r="D20" s="91" t="s">
        <v>59</v>
      </c>
      <c r="E20" s="91" t="s">
        <v>46</v>
      </c>
      <c r="F20" s="91" t="s">
        <v>100</v>
      </c>
      <c r="G20" s="91" t="s">
        <v>43</v>
      </c>
      <c r="H20" s="91" t="s">
        <v>41</v>
      </c>
      <c r="I20" s="91" t="s">
        <v>45</v>
      </c>
      <c r="J20" s="185" t="s">
        <v>254</v>
      </c>
      <c r="K20" s="90"/>
      <c r="L20" s="169">
        <v>-16</v>
      </c>
      <c r="M20" s="73">
        <v>-14.2</v>
      </c>
      <c r="N20" s="73">
        <v>-14.2</v>
      </c>
    </row>
    <row r="21" spans="1:14">
      <c r="A21" s="107">
        <v>11</v>
      </c>
      <c r="B21" s="70" t="s">
        <v>56</v>
      </c>
      <c r="C21" s="70" t="s">
        <v>42</v>
      </c>
      <c r="D21" s="70" t="s">
        <v>49</v>
      </c>
      <c r="E21" s="70" t="s">
        <v>39</v>
      </c>
      <c r="F21" s="70" t="s">
        <v>40</v>
      </c>
      <c r="G21" s="70" t="s">
        <v>39</v>
      </c>
      <c r="H21" s="70" t="s">
        <v>41</v>
      </c>
      <c r="I21" s="70" t="s">
        <v>40</v>
      </c>
      <c r="J21" s="184" t="s">
        <v>1</v>
      </c>
      <c r="K21" s="72">
        <v>2305</v>
      </c>
      <c r="L21" s="169">
        <v>28.346</v>
      </c>
      <c r="M21" s="73">
        <v>14</v>
      </c>
      <c r="N21" s="73">
        <v>14</v>
      </c>
    </row>
    <row r="22" spans="1:14">
      <c r="A22" s="107">
        <v>12</v>
      </c>
      <c r="B22" s="70" t="s">
        <v>57</v>
      </c>
      <c r="C22" s="70" t="s">
        <v>42</v>
      </c>
      <c r="D22" s="70" t="s">
        <v>49</v>
      </c>
      <c r="E22" s="70" t="s">
        <v>43</v>
      </c>
      <c r="F22" s="70" t="s">
        <v>40</v>
      </c>
      <c r="G22" s="70" t="s">
        <v>39</v>
      </c>
      <c r="H22" s="70" t="s">
        <v>41</v>
      </c>
      <c r="I22" s="70" t="s">
        <v>45</v>
      </c>
      <c r="J22" s="184" t="s">
        <v>255</v>
      </c>
      <c r="K22" s="72"/>
      <c r="L22" s="169">
        <v>9</v>
      </c>
      <c r="M22" s="73">
        <v>9</v>
      </c>
      <c r="N22" s="73">
        <v>9</v>
      </c>
    </row>
    <row r="23" spans="1:14" ht="35.450000000000003" customHeight="1">
      <c r="A23" s="107">
        <v>13</v>
      </c>
      <c r="B23" s="70" t="s">
        <v>57</v>
      </c>
      <c r="C23" s="70" t="s">
        <v>42</v>
      </c>
      <c r="D23" s="70" t="s">
        <v>49</v>
      </c>
      <c r="E23" s="70" t="s">
        <v>43</v>
      </c>
      <c r="F23" s="70" t="s">
        <v>47</v>
      </c>
      <c r="G23" s="70" t="s">
        <v>179</v>
      </c>
      <c r="H23" s="70" t="s">
        <v>41</v>
      </c>
      <c r="I23" s="70" t="s">
        <v>45</v>
      </c>
      <c r="J23" s="184" t="s">
        <v>256</v>
      </c>
      <c r="K23" s="72">
        <v>2305</v>
      </c>
      <c r="L23" s="169">
        <v>9</v>
      </c>
      <c r="M23" s="73">
        <v>9</v>
      </c>
      <c r="N23" s="73">
        <v>9</v>
      </c>
    </row>
    <row r="24" spans="1:14">
      <c r="A24" s="107">
        <v>14</v>
      </c>
      <c r="B24" s="70" t="s">
        <v>40</v>
      </c>
      <c r="C24" s="70" t="s">
        <v>42</v>
      </c>
      <c r="D24" s="70" t="s">
        <v>49</v>
      </c>
      <c r="E24" s="70" t="s">
        <v>49</v>
      </c>
      <c r="F24" s="70" t="s">
        <v>40</v>
      </c>
      <c r="G24" s="70" t="s">
        <v>39</v>
      </c>
      <c r="H24" s="70" t="s">
        <v>41</v>
      </c>
      <c r="I24" s="70" t="s">
        <v>45</v>
      </c>
      <c r="J24" s="186" t="s">
        <v>4</v>
      </c>
      <c r="K24" s="90"/>
      <c r="L24" s="169">
        <f>L28+L25</f>
        <v>19.346</v>
      </c>
      <c r="M24" s="73">
        <v>5</v>
      </c>
      <c r="N24" s="73">
        <v>5</v>
      </c>
    </row>
    <row r="25" spans="1:14">
      <c r="A25" s="107">
        <v>15</v>
      </c>
      <c r="B25" s="70" t="s">
        <v>40</v>
      </c>
      <c r="C25" s="70" t="s">
        <v>42</v>
      </c>
      <c r="D25" s="70" t="s">
        <v>49</v>
      </c>
      <c r="E25" s="70" t="s">
        <v>49</v>
      </c>
      <c r="F25" s="70" t="s">
        <v>47</v>
      </c>
      <c r="G25" s="70" t="s">
        <v>39</v>
      </c>
      <c r="H25" s="70" t="s">
        <v>41</v>
      </c>
      <c r="I25" s="70" t="s">
        <v>45</v>
      </c>
      <c r="J25" s="186" t="s">
        <v>375</v>
      </c>
      <c r="K25" s="90"/>
      <c r="L25" s="169">
        <v>14.346</v>
      </c>
      <c r="M25" s="73"/>
      <c r="N25" s="73"/>
    </row>
    <row r="26" spans="1:14" ht="22.5">
      <c r="A26" s="107">
        <v>16</v>
      </c>
      <c r="B26" s="70" t="s">
        <v>57</v>
      </c>
      <c r="C26" s="70" t="s">
        <v>42</v>
      </c>
      <c r="D26" s="70" t="s">
        <v>49</v>
      </c>
      <c r="E26" s="70" t="s">
        <v>49</v>
      </c>
      <c r="F26" s="70" t="s">
        <v>374</v>
      </c>
      <c r="G26" s="70" t="s">
        <v>179</v>
      </c>
      <c r="H26" s="70" t="s">
        <v>41</v>
      </c>
      <c r="I26" s="70" t="s">
        <v>45</v>
      </c>
      <c r="J26" s="186" t="s">
        <v>376</v>
      </c>
      <c r="K26" s="90"/>
      <c r="L26" s="169">
        <v>14.346</v>
      </c>
      <c r="M26" s="73"/>
      <c r="N26" s="73"/>
    </row>
    <row r="27" spans="1:14">
      <c r="A27" s="107">
        <v>17</v>
      </c>
      <c r="B27" s="70" t="s">
        <v>57</v>
      </c>
      <c r="C27" s="70" t="s">
        <v>42</v>
      </c>
      <c r="D27" s="70" t="s">
        <v>49</v>
      </c>
      <c r="E27" s="70" t="s">
        <v>49</v>
      </c>
      <c r="F27" s="70" t="s">
        <v>257</v>
      </c>
      <c r="G27" s="70" t="s">
        <v>39</v>
      </c>
      <c r="H27" s="70" t="s">
        <v>41</v>
      </c>
      <c r="I27" s="70" t="s">
        <v>45</v>
      </c>
      <c r="J27" s="186" t="s">
        <v>258</v>
      </c>
      <c r="K27" s="90"/>
      <c r="L27" s="169">
        <v>5</v>
      </c>
      <c r="M27" s="73">
        <v>5</v>
      </c>
      <c r="N27" s="73">
        <v>5</v>
      </c>
    </row>
    <row r="28" spans="1:14" ht="36" customHeight="1">
      <c r="A28" s="107">
        <v>18</v>
      </c>
      <c r="B28" s="70" t="s">
        <v>57</v>
      </c>
      <c r="C28" s="70" t="s">
        <v>42</v>
      </c>
      <c r="D28" s="70" t="s">
        <v>49</v>
      </c>
      <c r="E28" s="70" t="s">
        <v>49</v>
      </c>
      <c r="F28" s="70" t="s">
        <v>178</v>
      </c>
      <c r="G28" s="70" t="s">
        <v>179</v>
      </c>
      <c r="H28" s="70" t="s">
        <v>41</v>
      </c>
      <c r="I28" s="70" t="s">
        <v>45</v>
      </c>
      <c r="J28" s="182" t="s">
        <v>259</v>
      </c>
      <c r="K28" s="90"/>
      <c r="L28" s="169">
        <v>5</v>
      </c>
      <c r="M28" s="73">
        <v>5</v>
      </c>
      <c r="N28" s="73">
        <v>5</v>
      </c>
    </row>
    <row r="29" spans="1:14" ht="21.75" customHeight="1">
      <c r="A29" s="107">
        <v>19</v>
      </c>
      <c r="B29" s="70" t="s">
        <v>40</v>
      </c>
      <c r="C29" s="70" t="s">
        <v>42</v>
      </c>
      <c r="D29" s="70" t="s">
        <v>377</v>
      </c>
      <c r="E29" s="70" t="s">
        <v>39</v>
      </c>
      <c r="F29" s="70" t="s">
        <v>40</v>
      </c>
      <c r="G29" s="70" t="s">
        <v>39</v>
      </c>
      <c r="H29" s="70" t="s">
        <v>41</v>
      </c>
      <c r="I29" s="70" t="s">
        <v>40</v>
      </c>
      <c r="J29" s="192" t="s">
        <v>378</v>
      </c>
      <c r="K29" s="90"/>
      <c r="L29" s="169">
        <v>7.8</v>
      </c>
      <c r="M29" s="73"/>
      <c r="N29" s="73"/>
    </row>
    <row r="30" spans="1:14" ht="36" customHeight="1">
      <c r="A30" s="107">
        <v>20</v>
      </c>
      <c r="B30" s="70" t="s">
        <v>40</v>
      </c>
      <c r="C30" s="70" t="s">
        <v>42</v>
      </c>
      <c r="D30" s="70" t="s">
        <v>377</v>
      </c>
      <c r="E30" s="70" t="s">
        <v>62</v>
      </c>
      <c r="F30" s="70" t="s">
        <v>40</v>
      </c>
      <c r="G30" s="70" t="s">
        <v>43</v>
      </c>
      <c r="H30" s="70" t="s">
        <v>41</v>
      </c>
      <c r="I30" s="70" t="s">
        <v>45</v>
      </c>
      <c r="J30" s="182" t="s">
        <v>379</v>
      </c>
      <c r="K30" s="90"/>
      <c r="L30" s="169">
        <v>7.8</v>
      </c>
      <c r="M30" s="73"/>
      <c r="N30" s="73"/>
    </row>
    <row r="31" spans="1:14" ht="66" customHeight="1">
      <c r="A31" s="107">
        <v>21</v>
      </c>
      <c r="B31" s="70" t="s">
        <v>180</v>
      </c>
      <c r="C31" s="70" t="s">
        <v>42</v>
      </c>
      <c r="D31" s="70" t="s">
        <v>377</v>
      </c>
      <c r="E31" s="70" t="s">
        <v>62</v>
      </c>
      <c r="F31" s="70" t="s">
        <v>261</v>
      </c>
      <c r="G31" s="70" t="s">
        <v>43</v>
      </c>
      <c r="H31" s="70" t="s">
        <v>41</v>
      </c>
      <c r="I31" s="70" t="s">
        <v>45</v>
      </c>
      <c r="J31" s="182" t="s">
        <v>380</v>
      </c>
      <c r="K31" s="90"/>
      <c r="L31" s="169">
        <v>7.8</v>
      </c>
      <c r="M31" s="73"/>
      <c r="N31" s="73"/>
    </row>
    <row r="32" spans="1:14" ht="42" customHeight="1">
      <c r="A32" s="107">
        <v>22</v>
      </c>
      <c r="B32" s="70" t="s">
        <v>40</v>
      </c>
      <c r="C32" s="70" t="s">
        <v>42</v>
      </c>
      <c r="D32" s="70" t="s">
        <v>50</v>
      </c>
      <c r="E32" s="70" t="s">
        <v>39</v>
      </c>
      <c r="F32" s="70" t="s">
        <v>40</v>
      </c>
      <c r="G32" s="70" t="s">
        <v>39</v>
      </c>
      <c r="H32" s="70" t="s">
        <v>41</v>
      </c>
      <c r="I32" s="70" t="s">
        <v>40</v>
      </c>
      <c r="J32" s="184" t="s">
        <v>2</v>
      </c>
      <c r="K32" s="72">
        <v>11557</v>
      </c>
      <c r="L32" s="169">
        <f>L35+L38</f>
        <v>53</v>
      </c>
      <c r="M32" s="73">
        <f>M35+M38</f>
        <v>50</v>
      </c>
      <c r="N32" s="73">
        <f>N35+N38</f>
        <v>50</v>
      </c>
    </row>
    <row r="33" spans="1:14" ht="69" customHeight="1">
      <c r="A33" s="107">
        <v>23</v>
      </c>
      <c r="B33" s="70" t="s">
        <v>40</v>
      </c>
      <c r="C33" s="70" t="s">
        <v>42</v>
      </c>
      <c r="D33" s="70" t="s">
        <v>50</v>
      </c>
      <c r="E33" s="70" t="s">
        <v>48</v>
      </c>
      <c r="F33" s="70" t="s">
        <v>40</v>
      </c>
      <c r="G33" s="70" t="s">
        <v>39</v>
      </c>
      <c r="H33" s="70" t="s">
        <v>41</v>
      </c>
      <c r="I33" s="70" t="s">
        <v>51</v>
      </c>
      <c r="J33" s="184" t="s">
        <v>260</v>
      </c>
      <c r="K33" s="72"/>
      <c r="L33" s="169">
        <v>20</v>
      </c>
      <c r="M33" s="73">
        <v>20</v>
      </c>
      <c r="N33" s="73">
        <v>20</v>
      </c>
    </row>
    <row r="34" spans="1:14" ht="71.25" customHeight="1">
      <c r="A34" s="107">
        <v>24</v>
      </c>
      <c r="B34" s="70" t="s">
        <v>40</v>
      </c>
      <c r="C34" s="70" t="s">
        <v>42</v>
      </c>
      <c r="D34" s="70" t="s">
        <v>50</v>
      </c>
      <c r="E34" s="70" t="s">
        <v>48</v>
      </c>
      <c r="F34" s="70" t="s">
        <v>261</v>
      </c>
      <c r="G34" s="70" t="s">
        <v>39</v>
      </c>
      <c r="H34" s="70" t="s">
        <v>41</v>
      </c>
      <c r="I34" s="70" t="s">
        <v>51</v>
      </c>
      <c r="J34" s="184" t="s">
        <v>262</v>
      </c>
      <c r="K34" s="72"/>
      <c r="L34" s="169">
        <v>20</v>
      </c>
      <c r="M34" s="73">
        <v>20</v>
      </c>
      <c r="N34" s="73">
        <v>20</v>
      </c>
    </row>
    <row r="35" spans="1:14" ht="59.25" customHeight="1">
      <c r="A35" s="107">
        <v>25</v>
      </c>
      <c r="B35" s="70" t="s">
        <v>180</v>
      </c>
      <c r="C35" s="70" t="s">
        <v>42</v>
      </c>
      <c r="D35" s="70" t="s">
        <v>50</v>
      </c>
      <c r="E35" s="70" t="s">
        <v>48</v>
      </c>
      <c r="F35" s="70" t="s">
        <v>177</v>
      </c>
      <c r="G35" s="70" t="s">
        <v>179</v>
      </c>
      <c r="H35" s="70" t="s">
        <v>41</v>
      </c>
      <c r="I35" s="70" t="s">
        <v>51</v>
      </c>
      <c r="J35" s="184" t="s">
        <v>263</v>
      </c>
      <c r="K35" s="72">
        <v>10000</v>
      </c>
      <c r="L35" s="169">
        <v>20</v>
      </c>
      <c r="M35" s="73">
        <v>20</v>
      </c>
      <c r="N35" s="73">
        <v>20</v>
      </c>
    </row>
    <row r="36" spans="1:14" ht="75" customHeight="1">
      <c r="A36" s="107">
        <v>26</v>
      </c>
      <c r="B36" s="70" t="s">
        <v>40</v>
      </c>
      <c r="C36" s="70" t="s">
        <v>42</v>
      </c>
      <c r="D36" s="70" t="s">
        <v>50</v>
      </c>
      <c r="E36" s="70" t="s">
        <v>65</v>
      </c>
      <c r="F36" s="70" t="s">
        <v>40</v>
      </c>
      <c r="G36" s="70" t="s">
        <v>39</v>
      </c>
      <c r="H36" s="70" t="s">
        <v>41</v>
      </c>
      <c r="I36" s="70" t="s">
        <v>51</v>
      </c>
      <c r="J36" s="184" t="s">
        <v>264</v>
      </c>
      <c r="K36" s="72"/>
      <c r="L36" s="169">
        <v>33</v>
      </c>
      <c r="M36" s="73">
        <v>30</v>
      </c>
      <c r="N36" s="73">
        <v>30</v>
      </c>
    </row>
    <row r="37" spans="1:14" ht="72.75" customHeight="1">
      <c r="A37" s="107">
        <v>27</v>
      </c>
      <c r="B37" s="70" t="s">
        <v>40</v>
      </c>
      <c r="C37" s="70" t="s">
        <v>42</v>
      </c>
      <c r="D37" s="70" t="s">
        <v>50</v>
      </c>
      <c r="E37" s="70" t="s">
        <v>65</v>
      </c>
      <c r="F37" s="70" t="s">
        <v>257</v>
      </c>
      <c r="G37" s="70" t="s">
        <v>39</v>
      </c>
      <c r="H37" s="70" t="s">
        <v>41</v>
      </c>
      <c r="I37" s="70" t="s">
        <v>51</v>
      </c>
      <c r="J37" s="184" t="s">
        <v>265</v>
      </c>
      <c r="K37" s="72"/>
      <c r="L37" s="169">
        <v>33</v>
      </c>
      <c r="M37" s="73">
        <v>30</v>
      </c>
      <c r="N37" s="73">
        <v>30</v>
      </c>
    </row>
    <row r="38" spans="1:14" ht="77.25" customHeight="1">
      <c r="A38" s="107">
        <v>28</v>
      </c>
      <c r="B38" s="70" t="s">
        <v>180</v>
      </c>
      <c r="C38" s="70" t="s">
        <v>42</v>
      </c>
      <c r="D38" s="70" t="s">
        <v>50</v>
      </c>
      <c r="E38" s="70" t="s">
        <v>65</v>
      </c>
      <c r="F38" s="70" t="s">
        <v>145</v>
      </c>
      <c r="G38" s="70" t="s">
        <v>179</v>
      </c>
      <c r="H38" s="70" t="s">
        <v>41</v>
      </c>
      <c r="I38" s="70" t="s">
        <v>51</v>
      </c>
      <c r="J38" s="184" t="s">
        <v>266</v>
      </c>
      <c r="K38" s="72"/>
      <c r="L38" s="169">
        <v>33</v>
      </c>
      <c r="M38" s="73">
        <v>30</v>
      </c>
      <c r="N38" s="73">
        <v>30</v>
      </c>
    </row>
    <row r="39" spans="1:14" ht="24.75" customHeight="1">
      <c r="A39" s="107">
        <v>29</v>
      </c>
      <c r="B39" s="70" t="s">
        <v>40</v>
      </c>
      <c r="C39" s="70" t="s">
        <v>42</v>
      </c>
      <c r="D39" s="70" t="s">
        <v>146</v>
      </c>
      <c r="E39" s="70" t="s">
        <v>39</v>
      </c>
      <c r="F39" s="70" t="s">
        <v>40</v>
      </c>
      <c r="G39" s="70" t="s">
        <v>39</v>
      </c>
      <c r="H39" s="70" t="s">
        <v>41</v>
      </c>
      <c r="I39" s="70" t="s">
        <v>40</v>
      </c>
      <c r="J39" s="184" t="s">
        <v>267</v>
      </c>
      <c r="K39" s="72"/>
      <c r="L39" s="169">
        <v>35</v>
      </c>
      <c r="M39" s="73">
        <v>20</v>
      </c>
      <c r="N39" s="73">
        <v>20</v>
      </c>
    </row>
    <row r="40" spans="1:14" ht="12" customHeight="1">
      <c r="A40" s="107">
        <v>30</v>
      </c>
      <c r="B40" s="70" t="s">
        <v>40</v>
      </c>
      <c r="C40" s="70" t="s">
        <v>42</v>
      </c>
      <c r="D40" s="70" t="s">
        <v>146</v>
      </c>
      <c r="E40" s="70" t="s">
        <v>43</v>
      </c>
      <c r="F40" s="70" t="s">
        <v>40</v>
      </c>
      <c r="G40" s="70" t="s">
        <v>39</v>
      </c>
      <c r="H40" s="70" t="s">
        <v>41</v>
      </c>
      <c r="I40" s="70" t="s">
        <v>182</v>
      </c>
      <c r="J40" s="184" t="s">
        <v>268</v>
      </c>
      <c r="K40" s="72"/>
      <c r="L40" s="169">
        <v>35</v>
      </c>
      <c r="M40" s="73">
        <v>20</v>
      </c>
      <c r="N40" s="73">
        <v>20</v>
      </c>
    </row>
    <row r="41" spans="1:14" ht="11.25" customHeight="1">
      <c r="A41" s="107">
        <v>31</v>
      </c>
      <c r="B41" s="70" t="s">
        <v>40</v>
      </c>
      <c r="C41" s="70" t="s">
        <v>42</v>
      </c>
      <c r="D41" s="70" t="s">
        <v>146</v>
      </c>
      <c r="E41" s="70" t="s">
        <v>43</v>
      </c>
      <c r="F41" s="70" t="s">
        <v>269</v>
      </c>
      <c r="G41" s="70" t="s">
        <v>39</v>
      </c>
      <c r="H41" s="70" t="s">
        <v>41</v>
      </c>
      <c r="I41" s="70" t="s">
        <v>182</v>
      </c>
      <c r="J41" s="184" t="s">
        <v>270</v>
      </c>
      <c r="K41" s="72"/>
      <c r="L41" s="169">
        <v>35</v>
      </c>
      <c r="M41" s="73">
        <v>20</v>
      </c>
      <c r="N41" s="73">
        <v>20</v>
      </c>
    </row>
    <row r="42" spans="1:14" ht="24" customHeight="1">
      <c r="A42" s="107">
        <v>32</v>
      </c>
      <c r="B42" s="70" t="s">
        <v>180</v>
      </c>
      <c r="C42" s="70" t="s">
        <v>42</v>
      </c>
      <c r="D42" s="70" t="s">
        <v>146</v>
      </c>
      <c r="E42" s="70" t="s">
        <v>43</v>
      </c>
      <c r="F42" s="70" t="s">
        <v>181</v>
      </c>
      <c r="G42" s="70" t="s">
        <v>179</v>
      </c>
      <c r="H42" s="70" t="s">
        <v>41</v>
      </c>
      <c r="I42" s="70" t="s">
        <v>182</v>
      </c>
      <c r="J42" s="184" t="s">
        <v>271</v>
      </c>
      <c r="K42" s="72"/>
      <c r="L42" s="169">
        <v>35</v>
      </c>
      <c r="M42" s="73">
        <v>20</v>
      </c>
      <c r="N42" s="73">
        <v>20</v>
      </c>
    </row>
    <row r="43" spans="1:14" ht="24" customHeight="1">
      <c r="A43" s="107">
        <v>33</v>
      </c>
      <c r="B43" s="70" t="s">
        <v>40</v>
      </c>
      <c r="C43" s="70" t="s">
        <v>42</v>
      </c>
      <c r="D43" s="70" t="s">
        <v>306</v>
      </c>
      <c r="E43" s="70" t="s">
        <v>48</v>
      </c>
      <c r="F43" s="70" t="s">
        <v>307</v>
      </c>
      <c r="G43" s="70" t="s">
        <v>39</v>
      </c>
      <c r="H43" s="70" t="s">
        <v>41</v>
      </c>
      <c r="I43" s="70" t="s">
        <v>308</v>
      </c>
      <c r="J43" s="184" t="s">
        <v>328</v>
      </c>
      <c r="K43" s="72"/>
      <c r="L43" s="169">
        <v>92.933999999999997</v>
      </c>
      <c r="M43" s="73"/>
      <c r="N43" s="73"/>
    </row>
    <row r="44" spans="1:14" ht="16.5" customHeight="1">
      <c r="A44" s="107">
        <v>34</v>
      </c>
      <c r="B44" s="70" t="s">
        <v>180</v>
      </c>
      <c r="C44" s="70" t="s">
        <v>42</v>
      </c>
      <c r="D44" s="70" t="s">
        <v>306</v>
      </c>
      <c r="E44" s="70" t="s">
        <v>48</v>
      </c>
      <c r="F44" s="70" t="s">
        <v>307</v>
      </c>
      <c r="G44" s="70" t="s">
        <v>179</v>
      </c>
      <c r="H44" s="70" t="s">
        <v>41</v>
      </c>
      <c r="I44" s="70" t="s">
        <v>308</v>
      </c>
      <c r="J44" s="184" t="s">
        <v>309</v>
      </c>
      <c r="K44" s="72"/>
      <c r="L44" s="169">
        <v>92.933999999999997</v>
      </c>
      <c r="M44" s="73"/>
      <c r="N44" s="73"/>
    </row>
    <row r="45" spans="1:14">
      <c r="A45" s="107">
        <v>35</v>
      </c>
      <c r="B45" s="70" t="s">
        <v>56</v>
      </c>
      <c r="C45" s="70" t="s">
        <v>52</v>
      </c>
      <c r="D45" s="70" t="s">
        <v>39</v>
      </c>
      <c r="E45" s="70" t="s">
        <v>39</v>
      </c>
      <c r="F45" s="70" t="s">
        <v>40</v>
      </c>
      <c r="G45" s="70" t="s">
        <v>39</v>
      </c>
      <c r="H45" s="70" t="s">
        <v>41</v>
      </c>
      <c r="I45" s="70" t="s">
        <v>40</v>
      </c>
      <c r="J45" s="184" t="s">
        <v>3</v>
      </c>
      <c r="K45" s="71"/>
      <c r="L45" s="169">
        <f>L46</f>
        <v>10117.471000000001</v>
      </c>
      <c r="M45" s="130">
        <f>M46</f>
        <v>6243.9699999999993</v>
      </c>
      <c r="N45" s="130">
        <f>N46</f>
        <v>6172.43</v>
      </c>
    </row>
    <row r="46" spans="1:14" ht="23.25" customHeight="1">
      <c r="A46" s="107">
        <v>36</v>
      </c>
      <c r="B46" s="70" t="s">
        <v>40</v>
      </c>
      <c r="C46" s="70" t="s">
        <v>52</v>
      </c>
      <c r="D46" s="70" t="s">
        <v>46</v>
      </c>
      <c r="E46" s="70" t="s">
        <v>39</v>
      </c>
      <c r="F46" s="70" t="s">
        <v>40</v>
      </c>
      <c r="G46" s="70" t="s">
        <v>39</v>
      </c>
      <c r="H46" s="70" t="s">
        <v>41</v>
      </c>
      <c r="I46" s="70" t="s">
        <v>40</v>
      </c>
      <c r="J46" s="184" t="s">
        <v>142</v>
      </c>
      <c r="K46" s="71"/>
      <c r="L46" s="169">
        <f>L47+L50+L55</f>
        <v>10117.471000000001</v>
      </c>
      <c r="M46" s="130">
        <f>M48+M49+M51+M54+M55</f>
        <v>6243.9699999999993</v>
      </c>
      <c r="N46" s="130">
        <f>N48+N49+N51+N54+N55</f>
        <v>6172.43</v>
      </c>
    </row>
    <row r="47" spans="1:14" ht="17.25" customHeight="1">
      <c r="A47" s="107">
        <v>37</v>
      </c>
      <c r="B47" s="70" t="s">
        <v>40</v>
      </c>
      <c r="C47" s="70" t="s">
        <v>52</v>
      </c>
      <c r="D47" s="70" t="s">
        <v>46</v>
      </c>
      <c r="E47" s="70" t="s">
        <v>43</v>
      </c>
      <c r="F47" s="70" t="s">
        <v>58</v>
      </c>
      <c r="G47" s="70" t="s">
        <v>39</v>
      </c>
      <c r="H47" s="70" t="s">
        <v>41</v>
      </c>
      <c r="I47" s="70" t="s">
        <v>53</v>
      </c>
      <c r="J47" s="184" t="s">
        <v>272</v>
      </c>
      <c r="K47" s="71"/>
      <c r="L47" s="169">
        <f>L48+L49</f>
        <v>4392.1350000000002</v>
      </c>
      <c r="M47" s="130">
        <f>M48+M49</f>
        <v>3957.42</v>
      </c>
      <c r="N47" s="130">
        <f>N48+N49</f>
        <v>3957.42</v>
      </c>
    </row>
    <row r="48" spans="1:14" ht="47.25" customHeight="1">
      <c r="A48" s="107">
        <v>38</v>
      </c>
      <c r="B48" s="70" t="s">
        <v>180</v>
      </c>
      <c r="C48" s="70" t="s">
        <v>52</v>
      </c>
      <c r="D48" s="70" t="s">
        <v>46</v>
      </c>
      <c r="E48" s="70" t="s">
        <v>43</v>
      </c>
      <c r="F48" s="70" t="s">
        <v>58</v>
      </c>
      <c r="G48" s="70" t="s">
        <v>179</v>
      </c>
      <c r="H48" s="70" t="s">
        <v>67</v>
      </c>
      <c r="I48" s="70" t="s">
        <v>53</v>
      </c>
      <c r="J48" s="184" t="s">
        <v>277</v>
      </c>
      <c r="K48" s="71"/>
      <c r="L48" s="169">
        <v>782.255</v>
      </c>
      <c r="M48" s="130">
        <v>347.54</v>
      </c>
      <c r="N48" s="130">
        <v>347.54</v>
      </c>
    </row>
    <row r="49" spans="1:14" ht="42.75" customHeight="1">
      <c r="A49" s="107">
        <v>39</v>
      </c>
      <c r="B49" s="70" t="s">
        <v>180</v>
      </c>
      <c r="C49" s="70" t="s">
        <v>52</v>
      </c>
      <c r="D49" s="70" t="s">
        <v>46</v>
      </c>
      <c r="E49" s="70" t="s">
        <v>43</v>
      </c>
      <c r="F49" s="70" t="s">
        <v>58</v>
      </c>
      <c r="G49" s="70" t="s">
        <v>179</v>
      </c>
      <c r="H49" s="70" t="s">
        <v>66</v>
      </c>
      <c r="I49" s="70" t="s">
        <v>53</v>
      </c>
      <c r="J49" s="184" t="s">
        <v>371</v>
      </c>
      <c r="K49" s="71"/>
      <c r="L49" s="169">
        <v>3609.88</v>
      </c>
      <c r="M49" s="130">
        <v>3609.88</v>
      </c>
      <c r="N49" s="130">
        <v>3609.88</v>
      </c>
    </row>
    <row r="50" spans="1:14" ht="24.75" customHeight="1">
      <c r="A50" s="107">
        <v>40</v>
      </c>
      <c r="B50" s="70" t="s">
        <v>40</v>
      </c>
      <c r="C50" s="70" t="s">
        <v>52</v>
      </c>
      <c r="D50" s="70" t="s">
        <v>46</v>
      </c>
      <c r="E50" s="70" t="s">
        <v>59</v>
      </c>
      <c r="F50" s="70" t="s">
        <v>40</v>
      </c>
      <c r="G50" s="70" t="s">
        <v>39</v>
      </c>
      <c r="H50" s="70" t="s">
        <v>41</v>
      </c>
      <c r="I50" s="70" t="s">
        <v>53</v>
      </c>
      <c r="J50" s="184" t="s">
        <v>273</v>
      </c>
      <c r="K50" s="71"/>
      <c r="L50" s="169">
        <v>73.11</v>
      </c>
      <c r="M50" s="130">
        <f>M51+M53</f>
        <v>73.740000000000009</v>
      </c>
      <c r="N50" s="130">
        <f>N51+N53</f>
        <v>2.2000000000000002</v>
      </c>
    </row>
    <row r="51" spans="1:14" ht="39.75" customHeight="1">
      <c r="A51" s="107">
        <v>41</v>
      </c>
      <c r="B51" s="70" t="s">
        <v>40</v>
      </c>
      <c r="C51" s="70" t="s">
        <v>52</v>
      </c>
      <c r="D51" s="70" t="s">
        <v>46</v>
      </c>
      <c r="E51" s="70" t="s">
        <v>59</v>
      </c>
      <c r="F51" s="70" t="s">
        <v>60</v>
      </c>
      <c r="G51" s="70" t="s">
        <v>39</v>
      </c>
      <c r="H51" s="70" t="s">
        <v>41</v>
      </c>
      <c r="I51" s="70" t="s">
        <v>53</v>
      </c>
      <c r="J51" s="184" t="s">
        <v>143</v>
      </c>
      <c r="K51" s="71"/>
      <c r="L51" s="169">
        <v>70.91</v>
      </c>
      <c r="M51" s="130">
        <v>71.540000000000006</v>
      </c>
      <c r="N51" s="130">
        <v>0</v>
      </c>
    </row>
    <row r="52" spans="1:14" ht="65.25" customHeight="1">
      <c r="A52" s="107">
        <v>42</v>
      </c>
      <c r="B52" s="70" t="s">
        <v>180</v>
      </c>
      <c r="C52" s="70" t="s">
        <v>52</v>
      </c>
      <c r="D52" s="70" t="s">
        <v>46</v>
      </c>
      <c r="E52" s="70" t="s">
        <v>59</v>
      </c>
      <c r="F52" s="70" t="s">
        <v>60</v>
      </c>
      <c r="G52" s="70" t="s">
        <v>179</v>
      </c>
      <c r="H52" s="70" t="s">
        <v>41</v>
      </c>
      <c r="I52" s="70" t="s">
        <v>53</v>
      </c>
      <c r="J52" s="184" t="s">
        <v>304</v>
      </c>
      <c r="K52" s="71"/>
      <c r="L52" s="169">
        <v>70.91</v>
      </c>
      <c r="M52" s="130">
        <v>71.540000000000006</v>
      </c>
      <c r="N52" s="130">
        <v>0</v>
      </c>
    </row>
    <row r="53" spans="1:14" ht="42" customHeight="1">
      <c r="A53" s="107">
        <v>43</v>
      </c>
      <c r="B53" s="70" t="s">
        <v>40</v>
      </c>
      <c r="C53" s="70" t="s">
        <v>52</v>
      </c>
      <c r="D53" s="70" t="s">
        <v>46</v>
      </c>
      <c r="E53" s="70" t="s">
        <v>59</v>
      </c>
      <c r="F53" s="70" t="s">
        <v>149</v>
      </c>
      <c r="G53" s="70" t="s">
        <v>39</v>
      </c>
      <c r="H53" s="70" t="s">
        <v>41</v>
      </c>
      <c r="I53" s="70" t="s">
        <v>53</v>
      </c>
      <c r="J53" s="184" t="s">
        <v>274</v>
      </c>
      <c r="K53" s="71"/>
      <c r="L53" s="169">
        <v>2.2000000000000002</v>
      </c>
      <c r="M53" s="130">
        <v>2.2000000000000002</v>
      </c>
      <c r="N53" s="130">
        <v>2.2000000000000002</v>
      </c>
    </row>
    <row r="54" spans="1:14" ht="39.75" customHeight="1">
      <c r="A54" s="107">
        <v>44</v>
      </c>
      <c r="B54" s="70" t="s">
        <v>180</v>
      </c>
      <c r="C54" s="70" t="s">
        <v>52</v>
      </c>
      <c r="D54" s="70" t="s">
        <v>46</v>
      </c>
      <c r="E54" s="70" t="s">
        <v>59</v>
      </c>
      <c r="F54" s="70" t="s">
        <v>149</v>
      </c>
      <c r="G54" s="70" t="s">
        <v>179</v>
      </c>
      <c r="H54" s="70" t="s">
        <v>184</v>
      </c>
      <c r="I54" s="70" t="s">
        <v>53</v>
      </c>
      <c r="J54" s="184" t="s">
        <v>275</v>
      </c>
      <c r="K54" s="71"/>
      <c r="L54" s="169">
        <v>2.2000000000000002</v>
      </c>
      <c r="M54" s="130">
        <v>2.2000000000000002</v>
      </c>
      <c r="N54" s="130">
        <v>2.2000000000000002</v>
      </c>
    </row>
    <row r="55" spans="1:14" ht="15" customHeight="1">
      <c r="A55" s="107">
        <v>45</v>
      </c>
      <c r="B55" s="70" t="s">
        <v>40</v>
      </c>
      <c r="C55" s="70" t="s">
        <v>52</v>
      </c>
      <c r="D55" s="70" t="s">
        <v>46</v>
      </c>
      <c r="E55" s="70" t="s">
        <v>62</v>
      </c>
      <c r="F55" s="70" t="s">
        <v>40</v>
      </c>
      <c r="G55" s="70" t="s">
        <v>39</v>
      </c>
      <c r="H55" s="70" t="s">
        <v>41</v>
      </c>
      <c r="I55" s="70" t="s">
        <v>53</v>
      </c>
      <c r="J55" s="184" t="s">
        <v>64</v>
      </c>
      <c r="K55" s="71"/>
      <c r="L55" s="169">
        <f>L62+L63+L64+L65+L66+L61+L58</f>
        <v>5652.2260000000006</v>
      </c>
      <c r="M55" s="130">
        <v>2212.81</v>
      </c>
      <c r="N55" s="130">
        <v>2212.81</v>
      </c>
    </row>
    <row r="56" spans="1:14" ht="30" customHeight="1">
      <c r="A56" s="107">
        <v>46</v>
      </c>
      <c r="B56" s="70" t="s">
        <v>40</v>
      </c>
      <c r="C56" s="70" t="s">
        <v>52</v>
      </c>
      <c r="D56" s="70" t="s">
        <v>46</v>
      </c>
      <c r="E56" s="70" t="s">
        <v>62</v>
      </c>
      <c r="F56" s="70" t="s">
        <v>63</v>
      </c>
      <c r="G56" s="70" t="s">
        <v>39</v>
      </c>
      <c r="H56" s="70" t="s">
        <v>41</v>
      </c>
      <c r="I56" s="70" t="s">
        <v>53</v>
      </c>
      <c r="J56" s="184" t="s">
        <v>363</v>
      </c>
      <c r="K56" s="71"/>
      <c r="L56" s="169">
        <v>3786.4549999999999</v>
      </c>
      <c r="M56" s="130">
        <v>2212.81</v>
      </c>
      <c r="N56" s="130">
        <v>2212.81</v>
      </c>
    </row>
    <row r="57" spans="1:14" ht="30" customHeight="1">
      <c r="A57" s="107">
        <v>47</v>
      </c>
      <c r="B57" s="70" t="s">
        <v>40</v>
      </c>
      <c r="C57" s="70" t="s">
        <v>52</v>
      </c>
      <c r="D57" s="70" t="s">
        <v>46</v>
      </c>
      <c r="E57" s="70" t="s">
        <v>62</v>
      </c>
      <c r="F57" s="70" t="s">
        <v>63</v>
      </c>
      <c r="G57" s="70" t="s">
        <v>179</v>
      </c>
      <c r="H57" s="70" t="s">
        <v>41</v>
      </c>
      <c r="I57" s="70" t="s">
        <v>53</v>
      </c>
      <c r="J57" s="184" t="s">
        <v>364</v>
      </c>
      <c r="K57" s="71"/>
      <c r="L57" s="169">
        <v>3786.4549999999999</v>
      </c>
      <c r="M57" s="130">
        <v>2212.81</v>
      </c>
      <c r="N57" s="130">
        <v>2212.81</v>
      </c>
    </row>
    <row r="58" spans="1:14" ht="53.25" customHeight="1">
      <c r="A58" s="107">
        <v>48</v>
      </c>
      <c r="B58" s="70" t="s">
        <v>180</v>
      </c>
      <c r="C58" s="70" t="s">
        <v>52</v>
      </c>
      <c r="D58" s="70" t="s">
        <v>46</v>
      </c>
      <c r="E58" s="70" t="s">
        <v>62</v>
      </c>
      <c r="F58" s="70" t="s">
        <v>63</v>
      </c>
      <c r="G58" s="70" t="s">
        <v>179</v>
      </c>
      <c r="H58" s="70" t="s">
        <v>183</v>
      </c>
      <c r="I58" s="70" t="s">
        <v>53</v>
      </c>
      <c r="J58" s="187" t="s">
        <v>276</v>
      </c>
      <c r="K58" s="71"/>
      <c r="L58" s="169">
        <v>4181.8100000000004</v>
      </c>
      <c r="M58" s="130">
        <v>2221.81</v>
      </c>
      <c r="N58" s="130">
        <v>2212.81</v>
      </c>
    </row>
    <row r="59" spans="1:14" ht="15" hidden="1" customHeight="1">
      <c r="A59" s="107">
        <v>31</v>
      </c>
      <c r="B59" s="70" t="s">
        <v>61</v>
      </c>
      <c r="C59" s="70" t="s">
        <v>52</v>
      </c>
      <c r="D59" s="70" t="s">
        <v>46</v>
      </c>
      <c r="E59" s="70" t="s">
        <v>62</v>
      </c>
      <c r="F59" s="70" t="s">
        <v>63</v>
      </c>
      <c r="G59" s="70" t="s">
        <v>146</v>
      </c>
      <c r="H59" s="70" t="s">
        <v>151</v>
      </c>
      <c r="I59" s="70" t="s">
        <v>53</v>
      </c>
      <c r="J59" s="95" t="s">
        <v>150</v>
      </c>
      <c r="K59" s="71"/>
      <c r="L59" s="169">
        <v>0</v>
      </c>
      <c r="M59" s="73"/>
      <c r="N59" s="73"/>
    </row>
    <row r="60" spans="1:14" ht="15" hidden="1" customHeight="1">
      <c r="A60" s="107">
        <v>32</v>
      </c>
      <c r="B60" s="70" t="s">
        <v>61</v>
      </c>
      <c r="C60" s="70" t="s">
        <v>52</v>
      </c>
      <c r="D60" s="70" t="s">
        <v>46</v>
      </c>
      <c r="E60" s="70" t="s">
        <v>62</v>
      </c>
      <c r="F60" s="70" t="s">
        <v>63</v>
      </c>
      <c r="G60" s="70" t="s">
        <v>146</v>
      </c>
      <c r="H60" s="70" t="s">
        <v>147</v>
      </c>
      <c r="I60" s="70" t="s">
        <v>53</v>
      </c>
      <c r="J60" s="111" t="s">
        <v>148</v>
      </c>
      <c r="K60" s="71"/>
      <c r="L60" s="169">
        <v>0</v>
      </c>
      <c r="M60" s="73"/>
      <c r="N60" s="73"/>
    </row>
    <row r="61" spans="1:14" ht="71.25" customHeight="1">
      <c r="A61" s="107">
        <v>49</v>
      </c>
      <c r="B61" s="70" t="s">
        <v>180</v>
      </c>
      <c r="C61" s="70" t="s">
        <v>52</v>
      </c>
      <c r="D61" s="70" t="s">
        <v>46</v>
      </c>
      <c r="E61" s="70" t="s">
        <v>62</v>
      </c>
      <c r="F61" s="70" t="s">
        <v>63</v>
      </c>
      <c r="G61" s="70" t="s">
        <v>179</v>
      </c>
      <c r="H61" s="70" t="s">
        <v>310</v>
      </c>
      <c r="I61" s="70" t="s">
        <v>53</v>
      </c>
      <c r="J61" s="188" t="s">
        <v>311</v>
      </c>
      <c r="K61" s="71"/>
      <c r="L61" s="169">
        <v>200</v>
      </c>
      <c r="M61" s="73"/>
      <c r="N61" s="73"/>
    </row>
    <row r="62" spans="1:14" ht="92.25" customHeight="1">
      <c r="A62" s="107">
        <v>50</v>
      </c>
      <c r="B62" s="70" t="s">
        <v>180</v>
      </c>
      <c r="C62" s="70" t="s">
        <v>52</v>
      </c>
      <c r="D62" s="70" t="s">
        <v>46</v>
      </c>
      <c r="E62" s="70" t="s">
        <v>62</v>
      </c>
      <c r="F62" s="70" t="s">
        <v>63</v>
      </c>
      <c r="G62" s="70" t="s">
        <v>179</v>
      </c>
      <c r="H62" s="70" t="s">
        <v>329</v>
      </c>
      <c r="I62" s="176" t="s">
        <v>53</v>
      </c>
      <c r="J62" s="189" t="s">
        <v>331</v>
      </c>
      <c r="K62" s="108"/>
      <c r="L62" s="169">
        <v>14.337</v>
      </c>
      <c r="M62" s="73"/>
      <c r="N62" s="73"/>
    </row>
    <row r="63" spans="1:14" ht="48" customHeight="1">
      <c r="A63" s="107">
        <v>51</v>
      </c>
      <c r="B63" s="70" t="s">
        <v>180</v>
      </c>
      <c r="C63" s="70" t="s">
        <v>52</v>
      </c>
      <c r="D63" s="70" t="s">
        <v>46</v>
      </c>
      <c r="E63" s="70" t="s">
        <v>62</v>
      </c>
      <c r="F63" s="70" t="s">
        <v>63</v>
      </c>
      <c r="G63" s="70" t="s">
        <v>179</v>
      </c>
      <c r="H63" s="70" t="s">
        <v>312</v>
      </c>
      <c r="I63" s="70" t="s">
        <v>53</v>
      </c>
      <c r="J63" s="190" t="s">
        <v>313</v>
      </c>
      <c r="K63" s="71"/>
      <c r="L63" s="169">
        <v>40</v>
      </c>
      <c r="M63" s="73"/>
      <c r="N63" s="73"/>
    </row>
    <row r="64" spans="1:14" ht="30" customHeight="1">
      <c r="A64" s="107">
        <v>52</v>
      </c>
      <c r="B64" s="70" t="s">
        <v>180</v>
      </c>
      <c r="C64" s="70" t="s">
        <v>52</v>
      </c>
      <c r="D64" s="70" t="s">
        <v>46</v>
      </c>
      <c r="E64" s="70" t="s">
        <v>62</v>
      </c>
      <c r="F64" s="70" t="s">
        <v>63</v>
      </c>
      <c r="G64" s="70" t="s">
        <v>179</v>
      </c>
      <c r="H64" s="70" t="s">
        <v>330</v>
      </c>
      <c r="I64" s="70" t="s">
        <v>53</v>
      </c>
      <c r="J64" s="188" t="s">
        <v>332</v>
      </c>
      <c r="K64" s="71"/>
      <c r="L64" s="169">
        <v>724.62900000000002</v>
      </c>
      <c r="M64" s="73"/>
      <c r="N64" s="73"/>
    </row>
    <row r="65" spans="1:14" ht="73.5" customHeight="1">
      <c r="A65" s="107">
        <v>53</v>
      </c>
      <c r="B65" s="70" t="s">
        <v>180</v>
      </c>
      <c r="C65" s="70" t="s">
        <v>52</v>
      </c>
      <c r="D65" s="70" t="s">
        <v>46</v>
      </c>
      <c r="E65" s="70" t="s">
        <v>62</v>
      </c>
      <c r="F65" s="70" t="s">
        <v>63</v>
      </c>
      <c r="G65" s="70" t="s">
        <v>179</v>
      </c>
      <c r="H65" s="70" t="s">
        <v>334</v>
      </c>
      <c r="I65" s="70" t="s">
        <v>53</v>
      </c>
      <c r="J65" s="191" t="s">
        <v>333</v>
      </c>
      <c r="K65" s="71"/>
      <c r="L65" s="169">
        <v>67.233000000000004</v>
      </c>
      <c r="M65" s="73"/>
      <c r="N65" s="73"/>
    </row>
    <row r="66" spans="1:14" ht="90.75" customHeight="1">
      <c r="A66" s="107">
        <v>54</v>
      </c>
      <c r="B66" s="70" t="s">
        <v>180</v>
      </c>
      <c r="C66" s="70" t="s">
        <v>52</v>
      </c>
      <c r="D66" s="70" t="s">
        <v>46</v>
      </c>
      <c r="E66" s="70" t="s">
        <v>62</v>
      </c>
      <c r="F66" s="70" t="s">
        <v>63</v>
      </c>
      <c r="G66" s="70" t="s">
        <v>179</v>
      </c>
      <c r="H66" s="70" t="s">
        <v>335</v>
      </c>
      <c r="I66" s="176" t="s">
        <v>53</v>
      </c>
      <c r="J66" s="189" t="s">
        <v>336</v>
      </c>
      <c r="K66" s="108"/>
      <c r="L66" s="169">
        <v>424.21699999999998</v>
      </c>
      <c r="M66" s="73"/>
      <c r="N66" s="73"/>
    </row>
    <row r="67" spans="1:14" ht="27" customHeight="1">
      <c r="A67" s="92">
        <v>55</v>
      </c>
      <c r="B67" s="93"/>
      <c r="C67" s="93"/>
      <c r="D67" s="93"/>
      <c r="E67" s="93"/>
      <c r="F67" s="93"/>
      <c r="G67" s="93"/>
      <c r="H67" s="93"/>
      <c r="I67" s="180"/>
      <c r="J67" s="177"/>
      <c r="K67" s="108"/>
      <c r="L67" s="169">
        <f>L45+L11</f>
        <v>11058.051000000001</v>
      </c>
      <c r="M67" s="130">
        <f>M45+M11</f>
        <v>6876.369999999999</v>
      </c>
      <c r="N67" s="130">
        <f>N45+N11</f>
        <v>6811.2300000000005</v>
      </c>
    </row>
    <row r="68" spans="1:14" ht="12.75" hidden="1" customHeight="1"/>
    <row r="69" spans="1:14" hidden="1">
      <c r="J69" s="94" t="s">
        <v>8</v>
      </c>
      <c r="M69" s="1">
        <v>45</v>
      </c>
    </row>
    <row r="70" spans="1:14" hidden="1">
      <c r="J70" s="94" t="s">
        <v>9</v>
      </c>
      <c r="M70" s="1">
        <f>7222+3955</f>
        <v>11177</v>
      </c>
    </row>
    <row r="71" spans="1:14" hidden="1">
      <c r="J71" s="94" t="s">
        <v>10</v>
      </c>
      <c r="M71" s="1">
        <v>2745.4</v>
      </c>
    </row>
    <row r="72" spans="1:14" hidden="1">
      <c r="J72" s="94" t="s">
        <v>11</v>
      </c>
      <c r="M72" s="1">
        <v>1920</v>
      </c>
    </row>
    <row r="73" spans="1:14" hidden="1">
      <c r="J73" s="94" t="s">
        <v>12</v>
      </c>
      <c r="M73" s="1">
        <v>117</v>
      </c>
    </row>
    <row r="74" spans="1:14" hidden="1">
      <c r="M74" s="1">
        <f>SUM(M69:M73)</f>
        <v>16004.4</v>
      </c>
    </row>
    <row r="75" spans="1:14" hidden="1"/>
    <row r="76" spans="1:14" hidden="1">
      <c r="J76" s="94" t="s">
        <v>27</v>
      </c>
      <c r="M76" s="1">
        <v>1546.8</v>
      </c>
    </row>
    <row r="77" spans="1:14" hidden="1">
      <c r="J77" s="94" t="s">
        <v>13</v>
      </c>
      <c r="M77" s="1">
        <v>99</v>
      </c>
    </row>
    <row r="78" spans="1:14" hidden="1">
      <c r="J78" s="94" t="s">
        <v>14</v>
      </c>
      <c r="M78" s="1">
        <v>1090.4000000000001</v>
      </c>
    </row>
    <row r="79" spans="1:14" hidden="1">
      <c r="J79" s="94" t="s">
        <v>15</v>
      </c>
      <c r="M79" s="1">
        <v>-3937.6</v>
      </c>
    </row>
    <row r="80" spans="1:14" hidden="1">
      <c r="J80" s="94" t="s">
        <v>16</v>
      </c>
      <c r="M80" s="1">
        <v>179.8</v>
      </c>
    </row>
    <row r="81" spans="10:13" hidden="1">
      <c r="J81" s="94" t="s">
        <v>17</v>
      </c>
      <c r="M81" s="1">
        <v>703.75900000000001</v>
      </c>
    </row>
    <row r="82" spans="10:13" hidden="1">
      <c r="J82" s="94" t="s">
        <v>18</v>
      </c>
      <c r="M82" s="1">
        <v>-930</v>
      </c>
    </row>
    <row r="83" spans="10:13" hidden="1">
      <c r="J83" s="94" t="s">
        <v>19</v>
      </c>
      <c r="M83" s="1">
        <v>14456</v>
      </c>
    </row>
    <row r="84" spans="10:13" hidden="1">
      <c r="J84" s="94" t="s">
        <v>20</v>
      </c>
      <c r="M84" s="1">
        <v>11.9</v>
      </c>
    </row>
    <row r="85" spans="10:13" hidden="1">
      <c r="J85" s="94" t="s">
        <v>21</v>
      </c>
      <c r="M85" s="1">
        <v>-2.5</v>
      </c>
    </row>
    <row r="86" spans="10:13" hidden="1">
      <c r="J86" s="94" t="s">
        <v>29</v>
      </c>
      <c r="M86" s="1">
        <v>611.1</v>
      </c>
    </row>
    <row r="87" spans="10:13" hidden="1">
      <c r="J87" s="94" t="s">
        <v>22</v>
      </c>
      <c r="M87" s="1">
        <v>146.4</v>
      </c>
    </row>
    <row r="88" spans="10:13" hidden="1">
      <c r="J88" s="94" t="s">
        <v>23</v>
      </c>
      <c r="M88" s="1">
        <v>20.7</v>
      </c>
    </row>
    <row r="89" spans="10:13" hidden="1">
      <c r="J89" s="94" t="s">
        <v>24</v>
      </c>
      <c r="M89" s="1">
        <v>-10695.8</v>
      </c>
    </row>
    <row r="90" spans="10:13" hidden="1">
      <c r="J90" s="94" t="s">
        <v>25</v>
      </c>
      <c r="M90" s="1">
        <v>2</v>
      </c>
    </row>
    <row r="91" spans="10:13" hidden="1">
      <c r="J91" s="94" t="s">
        <v>26</v>
      </c>
      <c r="M91" s="1">
        <v>1078.8</v>
      </c>
    </row>
    <row r="92" spans="10:13" hidden="1">
      <c r="M92" s="1">
        <f>SUM(M76:M91)</f>
        <v>4380.7590000000009</v>
      </c>
    </row>
    <row r="93" spans="10:13" hidden="1"/>
    <row r="94" spans="10:13" hidden="1">
      <c r="J94" s="94" t="s">
        <v>28</v>
      </c>
      <c r="M94" s="1">
        <v>1381.7</v>
      </c>
    </row>
  </sheetData>
  <mergeCells count="13">
    <mergeCell ref="A9:A10"/>
    <mergeCell ref="B7:M7"/>
    <mergeCell ref="B8:M8"/>
    <mergeCell ref="B6:M6"/>
    <mergeCell ref="J1:M1"/>
    <mergeCell ref="J2:M2"/>
    <mergeCell ref="J3:M3"/>
    <mergeCell ref="J5:M5"/>
    <mergeCell ref="N9:N10"/>
    <mergeCell ref="L9:L10"/>
    <mergeCell ref="B9:I9"/>
    <mergeCell ref="J9:J10"/>
    <mergeCell ref="M9:M10"/>
  </mergeCells>
  <phoneticPr fontId="1" type="noConversion"/>
  <pageMargins left="0.75" right="0.75" top="1" bottom="1" header="0.5" footer="0.5"/>
  <pageSetup paperSize="9" scale="65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O28"/>
  <sheetViews>
    <sheetView workbookViewId="0">
      <selection activeCell="Q13" sqref="Q13"/>
    </sheetView>
  </sheetViews>
  <sheetFormatPr defaultRowHeight="12.75"/>
  <cols>
    <col min="1" max="1" width="4.5703125" style="1" customWidth="1"/>
    <col min="2" max="2" width="55.140625" style="14" customWidth="1"/>
    <col min="3" max="3" width="6.28515625" style="14" customWidth="1"/>
    <col min="4" max="4" width="7.140625" style="1" customWidth="1"/>
    <col min="5" max="5" width="9.5703125" hidden="1" customWidth="1"/>
    <col min="6" max="9" width="0" hidden="1" customWidth="1"/>
    <col min="10" max="10" width="9.5703125" hidden="1" customWidth="1"/>
    <col min="11" max="11" width="12.5703125" style="1" customWidth="1"/>
    <col min="14" max="14" width="8.85546875" customWidth="1"/>
  </cols>
  <sheetData>
    <row r="1" spans="1:15" ht="11.25" customHeight="1">
      <c r="B1" s="2"/>
      <c r="C1" s="2"/>
      <c r="D1" s="3"/>
      <c r="K1" s="2" t="s">
        <v>69</v>
      </c>
      <c r="L1" s="3"/>
      <c r="M1" s="3"/>
    </row>
    <row r="2" spans="1:15" ht="11.25" customHeight="1">
      <c r="B2" s="2"/>
      <c r="C2" s="206" t="s">
        <v>300</v>
      </c>
      <c r="D2" s="206"/>
      <c r="E2" s="206"/>
      <c r="F2" s="206"/>
      <c r="G2" s="206"/>
      <c r="H2" s="206"/>
      <c r="I2" s="206"/>
      <c r="J2" s="206"/>
      <c r="K2" s="206"/>
      <c r="L2" s="206"/>
      <c r="M2" s="206"/>
      <c r="N2" s="206"/>
      <c r="O2" s="206"/>
    </row>
    <row r="3" spans="1:15" ht="11.25" customHeight="1">
      <c r="B3" s="2"/>
      <c r="C3" s="205" t="s">
        <v>385</v>
      </c>
      <c r="D3" s="205"/>
      <c r="E3" s="205"/>
      <c r="F3" s="205"/>
      <c r="G3" s="205"/>
      <c r="H3" s="205"/>
      <c r="I3" s="205"/>
      <c r="J3" s="205"/>
      <c r="K3" s="205"/>
      <c r="L3" s="205"/>
      <c r="M3" s="205"/>
    </row>
    <row r="4" spans="1:15" ht="10.5" customHeight="1">
      <c r="B4" s="2"/>
      <c r="C4" s="2"/>
      <c r="D4" s="3"/>
      <c r="K4" s="205"/>
      <c r="L4" s="205"/>
      <c r="M4" s="3"/>
    </row>
    <row r="5" spans="1:15" ht="6.75" customHeight="1">
      <c r="B5" s="4"/>
      <c r="C5" s="4"/>
      <c r="D5" s="5"/>
      <c r="K5" s="5"/>
    </row>
    <row r="6" spans="1:15" ht="13.5" customHeight="1">
      <c r="B6" s="204" t="s">
        <v>86</v>
      </c>
      <c r="C6" s="204"/>
      <c r="D6" s="204"/>
      <c r="K6"/>
    </row>
    <row r="7" spans="1:15" ht="9.75" customHeight="1">
      <c r="B7" s="18"/>
      <c r="C7" s="18"/>
      <c r="D7" s="15"/>
      <c r="K7"/>
    </row>
    <row r="8" spans="1:15" ht="12.75" customHeight="1" thickBot="1">
      <c r="B8" s="6"/>
      <c r="C8" s="6"/>
      <c r="D8" s="7"/>
      <c r="K8" s="7"/>
      <c r="M8" s="193" t="s">
        <v>384</v>
      </c>
    </row>
    <row r="9" spans="1:15" ht="36" customHeight="1">
      <c r="A9" s="8" t="s">
        <v>55</v>
      </c>
      <c r="B9" s="9" t="s">
        <v>70</v>
      </c>
      <c r="C9" s="9" t="s">
        <v>87</v>
      </c>
      <c r="D9" s="9" t="s">
        <v>157</v>
      </c>
      <c r="E9" s="9" t="s">
        <v>88</v>
      </c>
      <c r="F9" s="9" t="s">
        <v>89</v>
      </c>
      <c r="G9" s="10" t="s">
        <v>90</v>
      </c>
      <c r="H9" s="10" t="s">
        <v>73</v>
      </c>
      <c r="I9" s="10" t="s">
        <v>73</v>
      </c>
      <c r="J9" s="16" t="s">
        <v>73</v>
      </c>
      <c r="K9" s="9" t="s">
        <v>101</v>
      </c>
      <c r="L9" s="32" t="s">
        <v>144</v>
      </c>
      <c r="M9" s="33" t="s">
        <v>170</v>
      </c>
    </row>
    <row r="10" spans="1:15" ht="19.899999999999999" customHeight="1">
      <c r="A10" s="74"/>
      <c r="B10" s="75">
        <v>1</v>
      </c>
      <c r="C10" s="75">
        <v>2</v>
      </c>
      <c r="D10" s="75">
        <v>3</v>
      </c>
      <c r="E10" s="75">
        <v>4</v>
      </c>
      <c r="F10" s="76">
        <v>5</v>
      </c>
      <c r="G10" s="77">
        <v>6</v>
      </c>
      <c r="H10" s="17"/>
      <c r="I10" s="17"/>
      <c r="J10" s="17"/>
      <c r="K10" s="75">
        <v>4</v>
      </c>
      <c r="L10" s="78">
        <v>5</v>
      </c>
      <c r="M10" s="79">
        <v>6</v>
      </c>
    </row>
    <row r="11" spans="1:15" ht="21" customHeight="1">
      <c r="A11" s="81">
        <v>1</v>
      </c>
      <c r="B11" s="30" t="s">
        <v>74</v>
      </c>
      <c r="C11" s="21">
        <v>557</v>
      </c>
      <c r="D11" s="24" t="s">
        <v>158</v>
      </c>
      <c r="E11" s="25" t="e">
        <f>E12+#REF!+E13+#REF!+#REF!+#REF!+#REF!</f>
        <v>#REF!</v>
      </c>
      <c r="F11" s="25" t="e">
        <f>F12+#REF!+F13+#REF!+#REF!+#REF!+#REF!</f>
        <v>#REF!</v>
      </c>
      <c r="G11" s="25" t="e">
        <f>G12+#REF!+G13+#REF!+#REF!+#REF!+#REF!</f>
        <v>#REF!</v>
      </c>
      <c r="H11" s="82"/>
      <c r="I11" s="82"/>
      <c r="J11" s="82"/>
      <c r="K11" s="172">
        <f>K12+K13+K14+K15</f>
        <v>5982.1819999999998</v>
      </c>
      <c r="L11" s="131">
        <f>L12+L13+L14+L15</f>
        <v>4049.74</v>
      </c>
      <c r="M11" s="131">
        <f>M12+M13+M14+M15</f>
        <v>4301.3900000000003</v>
      </c>
    </row>
    <row r="12" spans="1:15" ht="31.9" customHeight="1">
      <c r="A12" s="81">
        <v>2</v>
      </c>
      <c r="B12" s="30" t="s">
        <v>75</v>
      </c>
      <c r="C12" s="21">
        <v>557</v>
      </c>
      <c r="D12" s="24" t="s">
        <v>67</v>
      </c>
      <c r="E12" s="25" t="e">
        <f>'[1]Приложение 6'!I147</f>
        <v>#REF!</v>
      </c>
      <c r="F12" s="25" t="e">
        <f>'[1]Приложение 6'!J147</f>
        <v>#REF!</v>
      </c>
      <c r="G12" s="25">
        <f>'[1]Приложение 6'!K147</f>
        <v>6256.59</v>
      </c>
      <c r="H12" s="26" t="e">
        <f>#REF!+#REF!</f>
        <v>#REF!</v>
      </c>
      <c r="I12" s="26" t="e">
        <f>#REF!+#REF!</f>
        <v>#REF!</v>
      </c>
      <c r="J12" s="26" t="e">
        <f>#REF!+#REF!</f>
        <v>#REF!</v>
      </c>
      <c r="K12" s="172">
        <v>862.34100000000001</v>
      </c>
      <c r="L12" s="131">
        <v>551.44000000000005</v>
      </c>
      <c r="M12" s="131">
        <v>551.44000000000005</v>
      </c>
    </row>
    <row r="13" spans="1:15" ht="39" customHeight="1">
      <c r="A13" s="81">
        <v>3</v>
      </c>
      <c r="B13" s="30" t="s">
        <v>91</v>
      </c>
      <c r="C13" s="21">
        <v>557</v>
      </c>
      <c r="D13" s="24" t="s">
        <v>159</v>
      </c>
      <c r="E13" s="25" t="e">
        <f>'[1]Приложение 6'!I13+'[1]Приложение 6'!I172</f>
        <v>#REF!</v>
      </c>
      <c r="F13" s="25" t="e">
        <f>'[1]Приложение 6'!J13+'[1]Приложение 6'!J172</f>
        <v>#REF!</v>
      </c>
      <c r="G13" s="25">
        <f>'[1]Приложение 6'!K13+'[1]Приложение 6'!K172</f>
        <v>39375.689999999995</v>
      </c>
      <c r="H13" s="27" t="e">
        <f>#REF!</f>
        <v>#REF!</v>
      </c>
      <c r="I13" s="27" t="e">
        <f>#REF!</f>
        <v>#REF!</v>
      </c>
      <c r="J13" s="27" t="e">
        <f>#REF!</f>
        <v>#REF!</v>
      </c>
      <c r="K13" s="172">
        <v>3527.6370000000002</v>
      </c>
      <c r="L13" s="131">
        <v>2717.12</v>
      </c>
      <c r="M13" s="131">
        <v>2717.12</v>
      </c>
    </row>
    <row r="14" spans="1:15" ht="14.25" customHeight="1">
      <c r="A14" s="81">
        <v>4</v>
      </c>
      <c r="B14" s="84" t="s">
        <v>156</v>
      </c>
      <c r="C14" s="21">
        <v>557</v>
      </c>
      <c r="D14" s="24" t="s">
        <v>160</v>
      </c>
      <c r="E14" s="25"/>
      <c r="F14" s="25"/>
      <c r="G14" s="25"/>
      <c r="H14" s="27"/>
      <c r="I14" s="27"/>
      <c r="J14" s="27"/>
      <c r="K14" s="172">
        <v>50</v>
      </c>
      <c r="L14" s="131">
        <v>50</v>
      </c>
      <c r="M14" s="131">
        <v>50</v>
      </c>
    </row>
    <row r="15" spans="1:15" ht="14.25" customHeight="1">
      <c r="A15" s="81">
        <v>5</v>
      </c>
      <c r="B15" s="84" t="s">
        <v>185</v>
      </c>
      <c r="C15" s="21">
        <v>557</v>
      </c>
      <c r="D15" s="24" t="s">
        <v>186</v>
      </c>
      <c r="E15" s="25"/>
      <c r="F15" s="25"/>
      <c r="G15" s="25"/>
      <c r="H15" s="27"/>
      <c r="I15" s="27"/>
      <c r="J15" s="27"/>
      <c r="K15" s="172">
        <v>1542.204</v>
      </c>
      <c r="L15" s="131">
        <v>731.18</v>
      </c>
      <c r="M15" s="131">
        <v>982.83</v>
      </c>
    </row>
    <row r="16" spans="1:15" ht="15" customHeight="1">
      <c r="A16" s="81">
        <v>6</v>
      </c>
      <c r="B16" s="84" t="s">
        <v>152</v>
      </c>
      <c r="C16" s="21">
        <v>557</v>
      </c>
      <c r="D16" s="24" t="s">
        <v>161</v>
      </c>
      <c r="E16" s="25"/>
      <c r="F16" s="25"/>
      <c r="G16" s="25"/>
      <c r="H16" s="27"/>
      <c r="I16" s="27"/>
      <c r="J16" s="27"/>
      <c r="K16" s="172">
        <v>70.91</v>
      </c>
      <c r="L16" s="131">
        <v>71.540000000000006</v>
      </c>
      <c r="M16" s="131">
        <v>0</v>
      </c>
    </row>
    <row r="17" spans="1:13" ht="15" customHeight="1">
      <c r="A17" s="81">
        <v>7</v>
      </c>
      <c r="B17" s="84" t="s">
        <v>153</v>
      </c>
      <c r="C17" s="21">
        <v>557</v>
      </c>
      <c r="D17" s="24" t="s">
        <v>162</v>
      </c>
      <c r="E17" s="25" t="str">
        <f>'[1]Приложение 6'!I180</f>
        <v>00 21</v>
      </c>
      <c r="F17" s="25">
        <f>'[1]Приложение 6'!J180</f>
        <v>240</v>
      </c>
      <c r="G17" s="25">
        <f>'[1]Приложение 6'!K180</f>
        <v>1663.23</v>
      </c>
      <c r="H17" s="80"/>
      <c r="I17" s="80"/>
      <c r="J17" s="80"/>
      <c r="K17" s="172">
        <v>70.91</v>
      </c>
      <c r="L17" s="131">
        <v>71.540000000000006</v>
      </c>
      <c r="M17" s="131">
        <v>0</v>
      </c>
    </row>
    <row r="18" spans="1:13" ht="15" customHeight="1">
      <c r="A18" s="81">
        <v>8</v>
      </c>
      <c r="B18" s="84" t="s">
        <v>362</v>
      </c>
      <c r="C18" s="21">
        <v>557</v>
      </c>
      <c r="D18" s="24" t="s">
        <v>348</v>
      </c>
      <c r="E18" s="25"/>
      <c r="F18" s="25"/>
      <c r="G18" s="25"/>
      <c r="H18" s="80"/>
      <c r="I18" s="80"/>
      <c r="J18" s="80"/>
      <c r="K18" s="172">
        <v>15.090999999999999</v>
      </c>
      <c r="L18" s="131"/>
      <c r="M18" s="131"/>
    </row>
    <row r="19" spans="1:13" ht="15" customHeight="1">
      <c r="A19" s="81">
        <v>9</v>
      </c>
      <c r="B19" s="84" t="s">
        <v>349</v>
      </c>
      <c r="C19" s="21">
        <v>557</v>
      </c>
      <c r="D19" s="24" t="s">
        <v>350</v>
      </c>
      <c r="E19" s="25"/>
      <c r="F19" s="25"/>
      <c r="G19" s="25"/>
      <c r="H19" s="80"/>
      <c r="I19" s="80"/>
      <c r="J19" s="80"/>
      <c r="K19" s="172">
        <v>15.090999999999999</v>
      </c>
      <c r="L19" s="131"/>
      <c r="M19" s="131"/>
    </row>
    <row r="20" spans="1:13" ht="15" customHeight="1">
      <c r="A20" s="81">
        <v>10</v>
      </c>
      <c r="B20" s="84" t="s">
        <v>154</v>
      </c>
      <c r="C20" s="21">
        <v>557</v>
      </c>
      <c r="D20" s="24" t="s">
        <v>163</v>
      </c>
      <c r="E20" s="25"/>
      <c r="F20" s="25"/>
      <c r="G20" s="25"/>
      <c r="H20" s="80"/>
      <c r="I20" s="80"/>
      <c r="J20" s="80"/>
      <c r="K20" s="27">
        <f>K22+K21</f>
        <v>413.01799999999997</v>
      </c>
      <c r="L20" s="69">
        <f>L22</f>
        <v>198.4</v>
      </c>
      <c r="M20" s="69">
        <f>M22</f>
        <v>204.8</v>
      </c>
    </row>
    <row r="21" spans="1:13" ht="15" customHeight="1">
      <c r="A21" s="81">
        <v>11</v>
      </c>
      <c r="B21" s="84" t="s">
        <v>318</v>
      </c>
      <c r="C21" s="21">
        <v>557</v>
      </c>
      <c r="D21" s="24" t="s">
        <v>319</v>
      </c>
      <c r="E21" s="25"/>
      <c r="F21" s="25"/>
      <c r="G21" s="25"/>
      <c r="H21" s="80"/>
      <c r="I21" s="80"/>
      <c r="J21" s="80"/>
      <c r="K21" s="27">
        <v>40</v>
      </c>
      <c r="L21" s="69"/>
      <c r="M21" s="69"/>
    </row>
    <row r="22" spans="1:13" ht="15" customHeight="1">
      <c r="A22" s="81">
        <v>12</v>
      </c>
      <c r="B22" s="84" t="s">
        <v>155</v>
      </c>
      <c r="C22" s="21">
        <v>557</v>
      </c>
      <c r="D22" s="24" t="s">
        <v>164</v>
      </c>
      <c r="E22" s="25"/>
      <c r="F22" s="25"/>
      <c r="G22" s="25"/>
      <c r="H22" s="80"/>
      <c r="I22" s="80"/>
      <c r="J22" s="80"/>
      <c r="K22" s="27">
        <v>373.01799999999997</v>
      </c>
      <c r="L22" s="83">
        <v>198.4</v>
      </c>
      <c r="M22" s="83">
        <v>204.8</v>
      </c>
    </row>
    <row r="23" spans="1:13" ht="15" customHeight="1">
      <c r="A23" s="81">
        <v>13</v>
      </c>
      <c r="B23" s="30" t="s">
        <v>77</v>
      </c>
      <c r="C23" s="21">
        <v>557</v>
      </c>
      <c r="D23" s="24" t="s">
        <v>165</v>
      </c>
      <c r="E23" s="25">
        <f>'[1]Приложение 6'!I95+'[1]Приложение 6'!I194</f>
        <v>17233</v>
      </c>
      <c r="F23" s="25">
        <f>'[1]Приложение 6'!J95+'[1]Приложение 6'!J194</f>
        <v>780</v>
      </c>
      <c r="G23" s="25">
        <f>'[1]Приложение 6'!K95+'[1]Приложение 6'!K194</f>
        <v>2500</v>
      </c>
      <c r="H23" s="81"/>
      <c r="I23" s="81"/>
      <c r="J23" s="81"/>
      <c r="K23" s="27">
        <v>985.78099999999995</v>
      </c>
      <c r="L23" s="83">
        <v>100</v>
      </c>
      <c r="M23" s="83">
        <v>100</v>
      </c>
    </row>
    <row r="24" spans="1:13" ht="15" customHeight="1">
      <c r="A24" s="81">
        <v>14</v>
      </c>
      <c r="B24" s="30" t="s">
        <v>78</v>
      </c>
      <c r="C24" s="21">
        <v>557</v>
      </c>
      <c r="D24" s="24" t="s">
        <v>166</v>
      </c>
      <c r="E24" s="25" t="e">
        <f>E25+#REF!</f>
        <v>#REF!</v>
      </c>
      <c r="F24" s="25" t="e">
        <f>F25+#REF!</f>
        <v>#REF!</v>
      </c>
      <c r="G24" s="25" t="e">
        <f>G25+#REF!</f>
        <v>#REF!</v>
      </c>
      <c r="H24" s="28"/>
      <c r="I24" s="28"/>
      <c r="J24" s="28"/>
      <c r="K24" s="172">
        <v>3975.9360000000001</v>
      </c>
      <c r="L24" s="131">
        <v>2184.7800000000002</v>
      </c>
      <c r="M24" s="131">
        <v>1864.47</v>
      </c>
    </row>
    <row r="25" spans="1:13" ht="15" customHeight="1">
      <c r="A25" s="81">
        <v>15</v>
      </c>
      <c r="B25" s="30" t="s">
        <v>79</v>
      </c>
      <c r="C25" s="21">
        <v>557</v>
      </c>
      <c r="D25" s="24" t="s">
        <v>167</v>
      </c>
      <c r="E25" s="25" t="e">
        <f>'[1]Приложение 6'!I325+'[1]Приложение 6'!I217</f>
        <v>#REF!</v>
      </c>
      <c r="F25" s="25" t="e">
        <f>'[1]Приложение 6'!J325+'[1]Приложение 6'!J217</f>
        <v>#REF!</v>
      </c>
      <c r="G25" s="25">
        <f>'[1]Приложение 6'!K325+'[1]Приложение 6'!K217</f>
        <v>58912.610000000008</v>
      </c>
      <c r="H25" s="27"/>
      <c r="I25" s="27"/>
      <c r="J25" s="27"/>
      <c r="K25" s="172">
        <v>3975.9360000000001</v>
      </c>
      <c r="L25" s="131">
        <v>2184.7800000000002</v>
      </c>
      <c r="M25" s="131">
        <v>1864.47</v>
      </c>
    </row>
    <row r="26" spans="1:13" ht="15" customHeight="1">
      <c r="A26" s="81">
        <v>16</v>
      </c>
      <c r="B26" s="31" t="s">
        <v>92</v>
      </c>
      <c r="C26" s="21">
        <v>557</v>
      </c>
      <c r="D26" s="24"/>
      <c r="E26" s="25"/>
      <c r="F26" s="25">
        <v>23767</v>
      </c>
      <c r="G26" s="25">
        <f>'[1]Приложение 6'!K448</f>
        <v>852.2</v>
      </c>
      <c r="H26" s="29" t="e">
        <f>H12+#REF!+#REF!+#REF!+#REF!</f>
        <v>#REF!</v>
      </c>
      <c r="I26" s="29" t="e">
        <f>I12+#REF!+#REF!+#REF!+#REF!</f>
        <v>#REF!</v>
      </c>
      <c r="J26" s="29" t="e">
        <f>J12+#REF!+#REF!+#REF!+#REF!</f>
        <v>#REF!</v>
      </c>
      <c r="K26" s="27"/>
      <c r="L26" s="131">
        <v>271.91000000000003</v>
      </c>
      <c r="M26" s="131">
        <v>340.57</v>
      </c>
    </row>
    <row r="27" spans="1:13" ht="15" customHeight="1">
      <c r="A27" s="22">
        <v>17</v>
      </c>
      <c r="B27" s="30" t="s">
        <v>80</v>
      </c>
      <c r="C27" s="21"/>
      <c r="D27" s="21"/>
      <c r="E27" s="25" t="e">
        <f>#REF!+#REF!+E24+#REF!+#REF!+#REF!+#REF!+E11+#REF!+E17</f>
        <v>#REF!</v>
      </c>
      <c r="F27" s="25" t="e">
        <f>#REF!+#REF!+F24+#REF!+#REF!+#REF!+#REF!+F11+#REF!+F17+F26</f>
        <v>#REF!</v>
      </c>
      <c r="G27" s="25" t="e">
        <f>#REF!+#REF!+G24+#REF!+#REF!+#REF!+#REF!+G11+#REF!+G17+G26</f>
        <v>#REF!</v>
      </c>
      <c r="H27" s="23"/>
      <c r="I27" s="23"/>
      <c r="J27" s="23"/>
      <c r="K27" s="173">
        <f>K11+K16+K20+K23+K24+K18</f>
        <v>11442.918</v>
      </c>
      <c r="L27" s="132">
        <f>L11+L16+L20+L23+L24+L26</f>
        <v>6876.369999999999</v>
      </c>
      <c r="M27" s="132">
        <f>M11+M16+M20+M23+M24+M26</f>
        <v>6811.2300000000005</v>
      </c>
    </row>
    <row r="28" spans="1:13" ht="15.75">
      <c r="A28" s="19"/>
      <c r="B28" s="13"/>
      <c r="C28" s="13"/>
      <c r="D28" s="19"/>
      <c r="E28" s="20"/>
      <c r="F28" s="19"/>
      <c r="G28" s="19"/>
    </row>
  </sheetData>
  <mergeCells count="4">
    <mergeCell ref="B6:D6"/>
    <mergeCell ref="K4:L4"/>
    <mergeCell ref="C2:O2"/>
    <mergeCell ref="C3:M3"/>
  </mergeCells>
  <pageMargins left="0.7" right="0.7" top="0.75" bottom="0.75" header="0.3" footer="0.3"/>
  <pageSetup paperSize="9" scale="75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I126"/>
  <sheetViews>
    <sheetView workbookViewId="0">
      <selection activeCell="K126" sqref="K126"/>
    </sheetView>
  </sheetViews>
  <sheetFormatPr defaultRowHeight="11.25"/>
  <cols>
    <col min="1" max="1" width="4.5703125" style="87" customWidth="1"/>
    <col min="2" max="2" width="63.7109375" style="2" customWidth="1"/>
    <col min="3" max="3" width="7.5703125" style="2" customWidth="1"/>
    <col min="4" max="4" width="6.28515625" style="104" customWidth="1"/>
    <col min="5" max="5" width="11" style="104" customWidth="1"/>
    <col min="6" max="6" width="8.5703125" style="85" customWidth="1"/>
    <col min="7" max="7" width="8.42578125" style="85" customWidth="1"/>
    <col min="8" max="9" width="10.28515625" style="85" customWidth="1"/>
    <col min="10" max="11" width="9.140625" style="87"/>
    <col min="12" max="12" width="8.85546875" style="87" customWidth="1"/>
    <col min="13" max="16384" width="9.140625" style="87"/>
  </cols>
  <sheetData>
    <row r="1" spans="1:9" ht="11.25" customHeight="1">
      <c r="B1" s="87"/>
      <c r="C1" s="87"/>
      <c r="D1" s="87"/>
      <c r="E1" s="87"/>
      <c r="F1" s="87"/>
      <c r="G1" s="87"/>
      <c r="H1" s="87"/>
      <c r="I1" s="87"/>
    </row>
    <row r="2" spans="1:9" ht="11.25" customHeight="1">
      <c r="A2" s="136"/>
      <c r="B2" s="136"/>
      <c r="C2" s="136"/>
      <c r="D2" s="137" t="s">
        <v>93</v>
      </c>
      <c r="E2" s="137"/>
      <c r="F2" s="137"/>
      <c r="G2" s="137"/>
      <c r="H2" s="137"/>
      <c r="I2" s="137"/>
    </row>
    <row r="3" spans="1:9" ht="11.25" customHeight="1">
      <c r="A3" s="136"/>
      <c r="B3" s="136"/>
      <c r="C3" s="136"/>
      <c r="D3" s="137" t="s">
        <v>297</v>
      </c>
      <c r="E3" s="137"/>
      <c r="F3" s="137"/>
      <c r="G3" s="137"/>
      <c r="H3" s="137"/>
      <c r="I3" s="137"/>
    </row>
    <row r="4" spans="1:9" ht="10.5" customHeight="1">
      <c r="A4" s="136"/>
      <c r="B4" s="136"/>
      <c r="C4" s="136"/>
      <c r="D4" s="137" t="s">
        <v>381</v>
      </c>
      <c r="E4" s="137"/>
      <c r="F4" s="137"/>
      <c r="G4" s="137"/>
      <c r="H4" s="137"/>
      <c r="I4" s="137"/>
    </row>
    <row r="5" spans="1:9" ht="6.75" customHeight="1">
      <c r="A5" s="136"/>
      <c r="B5" s="136"/>
      <c r="C5" s="136"/>
      <c r="D5" s="138"/>
      <c r="E5" s="138"/>
      <c r="F5" s="138"/>
      <c r="G5" s="138"/>
      <c r="H5" s="138"/>
      <c r="I5" s="138"/>
    </row>
    <row r="6" spans="1:9" ht="13.5" customHeight="1">
      <c r="A6" s="202" t="s">
        <v>200</v>
      </c>
      <c r="B6" s="202"/>
      <c r="C6" s="202"/>
      <c r="D6" s="202"/>
      <c r="E6" s="202"/>
      <c r="F6" s="202"/>
      <c r="G6" s="202"/>
      <c r="H6" s="202"/>
      <c r="I6" s="202"/>
    </row>
    <row r="7" spans="1:9" ht="22.5" customHeight="1">
      <c r="A7" s="136"/>
      <c r="B7" s="203" t="s">
        <v>201</v>
      </c>
      <c r="C7" s="203"/>
      <c r="D7" s="203"/>
      <c r="E7" s="203"/>
      <c r="F7" s="203"/>
      <c r="G7" s="203"/>
      <c r="H7" s="203"/>
      <c r="I7" s="203"/>
    </row>
    <row r="8" spans="1:9" ht="49.5" customHeight="1">
      <c r="A8" s="139" t="s">
        <v>55</v>
      </c>
      <c r="B8" s="139" t="s">
        <v>202</v>
      </c>
      <c r="C8" s="139" t="s">
        <v>87</v>
      </c>
      <c r="D8" s="139" t="s">
        <v>203</v>
      </c>
      <c r="E8" s="139" t="s">
        <v>71</v>
      </c>
      <c r="F8" s="139" t="s">
        <v>72</v>
      </c>
      <c r="G8" s="139" t="s">
        <v>278</v>
      </c>
      <c r="H8" s="139" t="s">
        <v>279</v>
      </c>
      <c r="I8" s="139" t="s">
        <v>280</v>
      </c>
    </row>
    <row r="9" spans="1:9" ht="22.5" customHeight="1">
      <c r="A9" s="140"/>
      <c r="B9" s="140">
        <v>1</v>
      </c>
      <c r="C9" s="140">
        <v>2</v>
      </c>
      <c r="D9" s="140">
        <v>3</v>
      </c>
      <c r="E9" s="140">
        <v>4</v>
      </c>
      <c r="F9" s="140">
        <v>5</v>
      </c>
      <c r="G9" s="140">
        <v>6</v>
      </c>
      <c r="H9" s="140">
        <v>7</v>
      </c>
      <c r="I9" s="140">
        <v>8</v>
      </c>
    </row>
    <row r="10" spans="1:9" ht="13.9" customHeight="1">
      <c r="A10" s="141">
        <v>1</v>
      </c>
      <c r="B10" s="142" t="s">
        <v>281</v>
      </c>
      <c r="C10" s="142">
        <v>557</v>
      </c>
      <c r="D10" s="143"/>
      <c r="E10" s="143"/>
      <c r="F10" s="143"/>
      <c r="G10" s="170">
        <f>G11+G27+G30+G52+G68+G105+G123</f>
        <v>11442.918</v>
      </c>
      <c r="H10" s="144">
        <f>H11+H29+H30+H52+H105+H125</f>
        <v>6876.369999999999</v>
      </c>
      <c r="I10" s="144">
        <f>I11+I29+I30+I52+I105+I125</f>
        <v>6811.2300000000005</v>
      </c>
    </row>
    <row r="11" spans="1:9" ht="13.9" customHeight="1">
      <c r="A11" s="141">
        <v>2</v>
      </c>
      <c r="B11" s="145" t="s">
        <v>283</v>
      </c>
      <c r="C11" s="145">
        <v>557</v>
      </c>
      <c r="D11" s="143"/>
      <c r="E11" s="143"/>
      <c r="F11" s="143"/>
      <c r="G11" s="170">
        <f>G12+G16+G33+G59+G72+G82</f>
        <v>7303.8720000000003</v>
      </c>
      <c r="H11" s="144">
        <f>H12+H17+H33+H67+H82</f>
        <v>4295.9399999999996</v>
      </c>
      <c r="I11" s="144">
        <f>I12+I17+I33+I67+I82</f>
        <v>4553.9900000000007</v>
      </c>
    </row>
    <row r="12" spans="1:9" ht="31.5" customHeight="1">
      <c r="A12" s="141">
        <v>3</v>
      </c>
      <c r="B12" s="145" t="s">
        <v>75</v>
      </c>
      <c r="C12" s="145">
        <v>557</v>
      </c>
      <c r="D12" s="143" t="s">
        <v>67</v>
      </c>
      <c r="E12" s="143"/>
      <c r="F12" s="143"/>
      <c r="G12" s="170">
        <f>G13</f>
        <v>862.34100000000001</v>
      </c>
      <c r="H12" s="144">
        <f>H13</f>
        <v>551.44000000000005</v>
      </c>
      <c r="I12" s="144">
        <f>I13</f>
        <v>551.44000000000005</v>
      </c>
    </row>
    <row r="13" spans="1:9" ht="26.45" customHeight="1">
      <c r="A13" s="141">
        <v>4</v>
      </c>
      <c r="B13" s="146" t="s">
        <v>204</v>
      </c>
      <c r="C13" s="167" t="s">
        <v>180</v>
      </c>
      <c r="D13" s="148" t="s">
        <v>67</v>
      </c>
      <c r="E13" s="148" t="s">
        <v>187</v>
      </c>
      <c r="F13" s="147"/>
      <c r="G13" s="170">
        <f>G15</f>
        <v>862.34100000000001</v>
      </c>
      <c r="H13" s="144">
        <f>H15</f>
        <v>551.44000000000005</v>
      </c>
      <c r="I13" s="144">
        <f>I15</f>
        <v>551.44000000000005</v>
      </c>
    </row>
    <row r="14" spans="1:9" ht="49.5" customHeight="1">
      <c r="A14" s="141">
        <v>5</v>
      </c>
      <c r="B14" s="146" t="s">
        <v>284</v>
      </c>
      <c r="C14" s="167" t="s">
        <v>180</v>
      </c>
      <c r="D14" s="148" t="s">
        <v>67</v>
      </c>
      <c r="E14" s="148" t="s">
        <v>187</v>
      </c>
      <c r="F14" s="148" t="s">
        <v>102</v>
      </c>
      <c r="G14" s="170">
        <v>862.34100000000001</v>
      </c>
      <c r="H14" s="144">
        <v>551.44000000000005</v>
      </c>
      <c r="I14" s="144">
        <v>551.44000000000005</v>
      </c>
    </row>
    <row r="15" spans="1:9" ht="26.45" customHeight="1">
      <c r="A15" s="141">
        <v>6</v>
      </c>
      <c r="B15" s="145" t="s">
        <v>83</v>
      </c>
      <c r="C15" s="145">
        <v>557</v>
      </c>
      <c r="D15" s="143" t="s">
        <v>67</v>
      </c>
      <c r="E15" s="143" t="s">
        <v>187</v>
      </c>
      <c r="F15" s="143" t="s">
        <v>51</v>
      </c>
      <c r="G15" s="170">
        <v>862.34100000000001</v>
      </c>
      <c r="H15" s="144">
        <v>551.44000000000005</v>
      </c>
      <c r="I15" s="144">
        <v>551.44000000000005</v>
      </c>
    </row>
    <row r="16" spans="1:9" ht="48.75" customHeight="1">
      <c r="A16" s="141">
        <v>7</v>
      </c>
      <c r="B16" s="145" t="s">
        <v>205</v>
      </c>
      <c r="C16" s="145">
        <v>557</v>
      </c>
      <c r="D16" s="143" t="s">
        <v>159</v>
      </c>
      <c r="E16" s="143"/>
      <c r="F16" s="143"/>
      <c r="G16" s="170">
        <f>G17+G20</f>
        <v>3525.4370000000004</v>
      </c>
      <c r="H16" s="144">
        <f>H17+H29</f>
        <v>2717.12</v>
      </c>
      <c r="I16" s="144">
        <f>I17+I29</f>
        <v>2717.12</v>
      </c>
    </row>
    <row r="17" spans="1:9" ht="21.75" customHeight="1">
      <c r="A17" s="141">
        <v>8</v>
      </c>
      <c r="B17" s="145" t="s">
        <v>206</v>
      </c>
      <c r="C17" s="145">
        <v>557</v>
      </c>
      <c r="D17" s="143" t="s">
        <v>159</v>
      </c>
      <c r="E17" s="143" t="s">
        <v>187</v>
      </c>
      <c r="F17" s="143"/>
      <c r="G17" s="170">
        <f>G18+G23+G25</f>
        <v>3281.6580000000004</v>
      </c>
      <c r="H17" s="144">
        <f>H18+H23</f>
        <v>2714.92</v>
      </c>
      <c r="I17" s="144">
        <f>I18+I23</f>
        <v>2714.92</v>
      </c>
    </row>
    <row r="18" spans="1:9" ht="36" customHeight="1">
      <c r="A18" s="141">
        <v>9</v>
      </c>
      <c r="B18" s="146" t="s">
        <v>284</v>
      </c>
      <c r="C18" s="167" t="s">
        <v>180</v>
      </c>
      <c r="D18" s="143" t="s">
        <v>159</v>
      </c>
      <c r="E18" s="143" t="s">
        <v>187</v>
      </c>
      <c r="F18" s="143" t="s">
        <v>102</v>
      </c>
      <c r="G18" s="170">
        <v>2629.76</v>
      </c>
      <c r="H18" s="144">
        <v>2275.13</v>
      </c>
      <c r="I18" s="144">
        <v>2275.13</v>
      </c>
    </row>
    <row r="19" spans="1:9" ht="27" customHeight="1">
      <c r="A19" s="141">
        <v>10</v>
      </c>
      <c r="B19" s="145" t="s">
        <v>83</v>
      </c>
      <c r="C19" s="145">
        <v>557</v>
      </c>
      <c r="D19" s="143" t="s">
        <v>159</v>
      </c>
      <c r="E19" s="143" t="s">
        <v>187</v>
      </c>
      <c r="F19" s="143" t="s">
        <v>51</v>
      </c>
      <c r="G19" s="170">
        <v>2629.76</v>
      </c>
      <c r="H19" s="144">
        <v>2275.13</v>
      </c>
      <c r="I19" s="144">
        <v>2275.13</v>
      </c>
    </row>
    <row r="20" spans="1:9" ht="42" customHeight="1">
      <c r="A20" s="141">
        <v>11</v>
      </c>
      <c r="B20" s="145" t="s">
        <v>314</v>
      </c>
      <c r="C20" s="145">
        <v>557</v>
      </c>
      <c r="D20" s="143" t="s">
        <v>159</v>
      </c>
      <c r="E20" s="143" t="s">
        <v>315</v>
      </c>
      <c r="F20" s="143"/>
      <c r="G20" s="170">
        <v>243.779</v>
      </c>
      <c r="H20" s="144"/>
      <c r="I20" s="144"/>
    </row>
    <row r="21" spans="1:9" ht="42" customHeight="1">
      <c r="A21" s="141">
        <v>12</v>
      </c>
      <c r="B21" s="146" t="s">
        <v>284</v>
      </c>
      <c r="C21" s="145">
        <v>557</v>
      </c>
      <c r="D21" s="143" t="s">
        <v>159</v>
      </c>
      <c r="E21" s="143" t="s">
        <v>315</v>
      </c>
      <c r="F21" s="143" t="s">
        <v>102</v>
      </c>
      <c r="G21" s="170">
        <v>243.779</v>
      </c>
      <c r="H21" s="144"/>
      <c r="I21" s="144"/>
    </row>
    <row r="22" spans="1:9" ht="24" customHeight="1">
      <c r="A22" s="141">
        <v>13</v>
      </c>
      <c r="B22" s="145" t="s">
        <v>83</v>
      </c>
      <c r="C22" s="145">
        <v>557</v>
      </c>
      <c r="D22" s="143" t="s">
        <v>159</v>
      </c>
      <c r="E22" s="143" t="s">
        <v>315</v>
      </c>
      <c r="F22" s="143" t="s">
        <v>51</v>
      </c>
      <c r="G22" s="170">
        <v>243.779</v>
      </c>
      <c r="H22" s="144"/>
      <c r="I22" s="144"/>
    </row>
    <row r="23" spans="1:9" ht="27" customHeight="1">
      <c r="A23" s="141">
        <v>14</v>
      </c>
      <c r="B23" s="145" t="s">
        <v>84</v>
      </c>
      <c r="C23" s="145">
        <v>557</v>
      </c>
      <c r="D23" s="143" t="s">
        <v>159</v>
      </c>
      <c r="E23" s="143" t="s">
        <v>187</v>
      </c>
      <c r="F23" s="143" t="s">
        <v>286</v>
      </c>
      <c r="G23" s="170">
        <v>644.63400000000001</v>
      </c>
      <c r="H23" s="144">
        <v>439.79</v>
      </c>
      <c r="I23" s="144">
        <v>439.79</v>
      </c>
    </row>
    <row r="24" spans="1:9" ht="33" customHeight="1">
      <c r="A24" s="141">
        <v>15</v>
      </c>
      <c r="B24" s="145" t="s">
        <v>285</v>
      </c>
      <c r="C24" s="145">
        <v>557</v>
      </c>
      <c r="D24" s="143" t="s">
        <v>159</v>
      </c>
      <c r="E24" s="143" t="s">
        <v>187</v>
      </c>
      <c r="F24" s="143" t="s">
        <v>98</v>
      </c>
      <c r="G24" s="170">
        <v>644.63400000000001</v>
      </c>
      <c r="H24" s="144">
        <v>439.79</v>
      </c>
      <c r="I24" s="144">
        <v>439.79</v>
      </c>
    </row>
    <row r="25" spans="1:9" ht="21.75" customHeight="1">
      <c r="A25" s="141">
        <v>16</v>
      </c>
      <c r="B25" s="145" t="s">
        <v>168</v>
      </c>
      <c r="C25" s="145">
        <v>557</v>
      </c>
      <c r="D25" s="143" t="s">
        <v>159</v>
      </c>
      <c r="E25" s="143" t="s">
        <v>187</v>
      </c>
      <c r="F25" s="143" t="s">
        <v>287</v>
      </c>
      <c r="G25" s="170">
        <v>7.2640000000000002</v>
      </c>
      <c r="H25" s="144"/>
      <c r="I25" s="144"/>
    </row>
    <row r="26" spans="1:9" ht="14.25" customHeight="1">
      <c r="A26" s="141">
        <v>17</v>
      </c>
      <c r="B26" s="145" t="s">
        <v>316</v>
      </c>
      <c r="C26" s="145">
        <v>557</v>
      </c>
      <c r="D26" s="143" t="s">
        <v>159</v>
      </c>
      <c r="E26" s="143" t="s">
        <v>187</v>
      </c>
      <c r="F26" s="143" t="s">
        <v>317</v>
      </c>
      <c r="G26" s="170">
        <v>7.2640000000000002</v>
      </c>
      <c r="H26" s="144"/>
      <c r="I26" s="144"/>
    </row>
    <row r="27" spans="1:9" ht="33" customHeight="1">
      <c r="A27" s="141">
        <v>18</v>
      </c>
      <c r="B27" s="145" t="s">
        <v>282</v>
      </c>
      <c r="C27" s="145">
        <v>557</v>
      </c>
      <c r="D27" s="143" t="s">
        <v>159</v>
      </c>
      <c r="E27" s="143" t="s">
        <v>175</v>
      </c>
      <c r="F27" s="143"/>
      <c r="G27" s="170">
        <v>2.2000000000000002</v>
      </c>
      <c r="H27" s="144">
        <v>2.2000000000000002</v>
      </c>
      <c r="I27" s="144">
        <v>2.2000000000000002</v>
      </c>
    </row>
    <row r="28" spans="1:9" ht="33" customHeight="1">
      <c r="A28" s="141">
        <v>19</v>
      </c>
      <c r="B28" s="145" t="s">
        <v>84</v>
      </c>
      <c r="C28" s="145">
        <v>557</v>
      </c>
      <c r="D28" s="143" t="s">
        <v>159</v>
      </c>
      <c r="E28" s="143" t="s">
        <v>175</v>
      </c>
      <c r="F28" s="143" t="s">
        <v>286</v>
      </c>
      <c r="G28" s="170">
        <v>2.2000000000000002</v>
      </c>
      <c r="H28" s="144">
        <v>2.2000000000000002</v>
      </c>
      <c r="I28" s="144">
        <v>2.2000000000000002</v>
      </c>
    </row>
    <row r="29" spans="1:9" ht="36" customHeight="1">
      <c r="A29" s="141">
        <v>20</v>
      </c>
      <c r="B29" s="145" t="s">
        <v>285</v>
      </c>
      <c r="C29" s="145">
        <v>557</v>
      </c>
      <c r="D29" s="143" t="s">
        <v>159</v>
      </c>
      <c r="E29" s="143" t="s">
        <v>175</v>
      </c>
      <c r="F29" s="143" t="s">
        <v>98</v>
      </c>
      <c r="G29" s="170">
        <v>2.2000000000000002</v>
      </c>
      <c r="H29" s="144">
        <v>2.2000000000000002</v>
      </c>
      <c r="I29" s="144">
        <v>2.2000000000000002</v>
      </c>
    </row>
    <row r="30" spans="1:9" ht="14.25" customHeight="1">
      <c r="A30" s="141">
        <v>21</v>
      </c>
      <c r="B30" s="145" t="s">
        <v>207</v>
      </c>
      <c r="C30" s="145">
        <v>557</v>
      </c>
      <c r="D30" s="143" t="s">
        <v>160</v>
      </c>
      <c r="E30" s="143"/>
      <c r="F30" s="143"/>
      <c r="G30" s="170">
        <f t="shared" ref="G30:I31" si="0">G31</f>
        <v>50</v>
      </c>
      <c r="H30" s="144">
        <f t="shared" si="0"/>
        <v>50</v>
      </c>
      <c r="I30" s="144">
        <f t="shared" si="0"/>
        <v>50</v>
      </c>
    </row>
    <row r="31" spans="1:9" ht="27.75" customHeight="1">
      <c r="A31" s="141">
        <v>22</v>
      </c>
      <c r="B31" s="145" t="s">
        <v>168</v>
      </c>
      <c r="C31" s="145">
        <v>557</v>
      </c>
      <c r="D31" s="143" t="s">
        <v>160</v>
      </c>
      <c r="E31" s="143" t="s">
        <v>176</v>
      </c>
      <c r="F31" s="143" t="s">
        <v>287</v>
      </c>
      <c r="G31" s="170">
        <f t="shared" si="0"/>
        <v>50</v>
      </c>
      <c r="H31" s="144">
        <f t="shared" si="0"/>
        <v>50</v>
      </c>
      <c r="I31" s="144">
        <f t="shared" si="0"/>
        <v>50</v>
      </c>
    </row>
    <row r="32" spans="1:9" ht="23.25" customHeight="1">
      <c r="A32" s="141">
        <v>23</v>
      </c>
      <c r="B32" s="145" t="s">
        <v>382</v>
      </c>
      <c r="C32" s="145">
        <v>557</v>
      </c>
      <c r="D32" s="143" t="s">
        <v>160</v>
      </c>
      <c r="E32" s="143" t="s">
        <v>176</v>
      </c>
      <c r="F32" s="143" t="s">
        <v>208</v>
      </c>
      <c r="G32" s="170">
        <v>50</v>
      </c>
      <c r="H32" s="144">
        <v>50</v>
      </c>
      <c r="I32" s="144">
        <v>50</v>
      </c>
    </row>
    <row r="33" spans="1:9" ht="16.5" customHeight="1">
      <c r="A33" s="141">
        <v>24</v>
      </c>
      <c r="B33" s="145" t="s">
        <v>185</v>
      </c>
      <c r="C33" s="145">
        <v>557</v>
      </c>
      <c r="D33" s="143" t="s">
        <v>186</v>
      </c>
      <c r="E33" s="143"/>
      <c r="F33" s="143"/>
      <c r="G33" s="170">
        <f>G34+G37+G40+G42+G44+G46+G49</f>
        <v>1542.2040000000002</v>
      </c>
      <c r="H33" s="144">
        <f>H41+H42</f>
        <v>731.18</v>
      </c>
      <c r="I33" s="144">
        <f>I41+I42</f>
        <v>982.83</v>
      </c>
    </row>
    <row r="34" spans="1:9" ht="39" customHeight="1">
      <c r="A34" s="141">
        <v>25</v>
      </c>
      <c r="B34" s="145" t="s">
        <v>337</v>
      </c>
      <c r="C34" s="145">
        <v>557</v>
      </c>
      <c r="D34" s="143" t="s">
        <v>186</v>
      </c>
      <c r="E34" s="143" t="s">
        <v>338</v>
      </c>
      <c r="F34" s="143"/>
      <c r="G34" s="170">
        <v>67.233000000000004</v>
      </c>
      <c r="H34" s="144"/>
      <c r="I34" s="144"/>
    </row>
    <row r="35" spans="1:9" ht="16.5" customHeight="1">
      <c r="A35" s="141">
        <v>26</v>
      </c>
      <c r="B35" s="145" t="s">
        <v>84</v>
      </c>
      <c r="C35" s="145">
        <v>557</v>
      </c>
      <c r="D35" s="143" t="s">
        <v>186</v>
      </c>
      <c r="E35" s="143" t="s">
        <v>338</v>
      </c>
      <c r="F35" s="143" t="s">
        <v>286</v>
      </c>
      <c r="G35" s="170">
        <v>67.233000000000004</v>
      </c>
      <c r="H35" s="144"/>
      <c r="I35" s="144"/>
    </row>
    <row r="36" spans="1:9" ht="26.25" customHeight="1">
      <c r="A36" s="141">
        <v>27</v>
      </c>
      <c r="B36" s="145" t="s">
        <v>285</v>
      </c>
      <c r="C36" s="145">
        <v>557</v>
      </c>
      <c r="D36" s="143" t="s">
        <v>186</v>
      </c>
      <c r="E36" s="143" t="s">
        <v>338</v>
      </c>
      <c r="F36" s="143" t="s">
        <v>98</v>
      </c>
      <c r="G36" s="170">
        <v>67.233000000000004</v>
      </c>
      <c r="H36" s="144"/>
      <c r="I36" s="144"/>
    </row>
    <row r="37" spans="1:9" ht="42.75" customHeight="1">
      <c r="A37" s="141">
        <v>28</v>
      </c>
      <c r="B37" s="145" t="s">
        <v>340</v>
      </c>
      <c r="C37" s="145">
        <v>557</v>
      </c>
      <c r="D37" s="143" t="s">
        <v>186</v>
      </c>
      <c r="E37" s="143" t="s">
        <v>339</v>
      </c>
      <c r="F37" s="143"/>
      <c r="G37" s="170">
        <v>6.7000000000000004E-2</v>
      </c>
      <c r="H37" s="144"/>
      <c r="I37" s="144"/>
    </row>
    <row r="38" spans="1:9" ht="24" customHeight="1">
      <c r="A38" s="141">
        <v>29</v>
      </c>
      <c r="B38" s="145" t="s">
        <v>84</v>
      </c>
      <c r="C38" s="145">
        <v>557</v>
      </c>
      <c r="D38" s="143" t="s">
        <v>186</v>
      </c>
      <c r="E38" s="143" t="s">
        <v>339</v>
      </c>
      <c r="F38" s="143" t="s">
        <v>286</v>
      </c>
      <c r="G38" s="170">
        <v>6.7000000000000004E-2</v>
      </c>
      <c r="H38" s="144"/>
      <c r="I38" s="144"/>
    </row>
    <row r="39" spans="1:9" ht="34.5" customHeight="1">
      <c r="A39" s="141">
        <v>30</v>
      </c>
      <c r="B39" s="145" t="s">
        <v>285</v>
      </c>
      <c r="C39" s="145">
        <v>557</v>
      </c>
      <c r="D39" s="143" t="s">
        <v>186</v>
      </c>
      <c r="E39" s="143" t="s">
        <v>339</v>
      </c>
      <c r="F39" s="143" t="s">
        <v>286</v>
      </c>
      <c r="G39" s="170">
        <v>6.7000000000000004E-2</v>
      </c>
      <c r="H39" s="144"/>
      <c r="I39" s="144"/>
    </row>
    <row r="40" spans="1:9" ht="42.75" customHeight="1">
      <c r="A40" s="141">
        <v>31</v>
      </c>
      <c r="B40" s="146" t="s">
        <v>284</v>
      </c>
      <c r="C40" s="167" t="s">
        <v>180</v>
      </c>
      <c r="D40" s="143" t="s">
        <v>186</v>
      </c>
      <c r="E40" s="143" t="s">
        <v>209</v>
      </c>
      <c r="F40" s="143" t="s">
        <v>102</v>
      </c>
      <c r="G40" s="170">
        <v>1087.2270000000001</v>
      </c>
      <c r="H40" s="144">
        <v>694.18</v>
      </c>
      <c r="I40" s="144">
        <v>945.83</v>
      </c>
    </row>
    <row r="41" spans="1:9" ht="23.25" customHeight="1">
      <c r="A41" s="141">
        <v>32</v>
      </c>
      <c r="B41" s="145" t="s">
        <v>191</v>
      </c>
      <c r="C41" s="145">
        <v>557</v>
      </c>
      <c r="D41" s="143" t="s">
        <v>186</v>
      </c>
      <c r="E41" s="143" t="s">
        <v>209</v>
      </c>
      <c r="F41" s="143" t="s">
        <v>45</v>
      </c>
      <c r="G41" s="170">
        <v>1087.2270000000001</v>
      </c>
      <c r="H41" s="144">
        <v>694.18</v>
      </c>
      <c r="I41" s="144">
        <v>945.83</v>
      </c>
    </row>
    <row r="42" spans="1:9" ht="28.5" customHeight="1">
      <c r="A42" s="141">
        <v>33</v>
      </c>
      <c r="B42" s="145" t="s">
        <v>84</v>
      </c>
      <c r="C42" s="145">
        <v>557</v>
      </c>
      <c r="D42" s="143" t="s">
        <v>186</v>
      </c>
      <c r="E42" s="143" t="s">
        <v>209</v>
      </c>
      <c r="F42" s="143" t="s">
        <v>286</v>
      </c>
      <c r="G42" s="170">
        <v>52.716999999999999</v>
      </c>
      <c r="H42" s="144">
        <v>37</v>
      </c>
      <c r="I42" s="144">
        <v>37</v>
      </c>
    </row>
    <row r="43" spans="1:9" ht="28.5" customHeight="1">
      <c r="A43" s="141">
        <v>34</v>
      </c>
      <c r="B43" s="145" t="s">
        <v>285</v>
      </c>
      <c r="C43" s="145">
        <v>557</v>
      </c>
      <c r="D43" s="143" t="s">
        <v>186</v>
      </c>
      <c r="E43" s="143" t="s">
        <v>209</v>
      </c>
      <c r="F43" s="143" t="s">
        <v>98</v>
      </c>
      <c r="G43" s="170">
        <v>52.716999999999999</v>
      </c>
      <c r="H43" s="144">
        <v>37</v>
      </c>
      <c r="I43" s="144">
        <v>37</v>
      </c>
    </row>
    <row r="44" spans="1:9" ht="28.5" customHeight="1">
      <c r="A44" s="141">
        <v>35</v>
      </c>
      <c r="B44" s="145" t="s">
        <v>168</v>
      </c>
      <c r="C44" s="145">
        <v>557</v>
      </c>
      <c r="D44" s="143" t="s">
        <v>186</v>
      </c>
      <c r="E44" s="143" t="s">
        <v>209</v>
      </c>
      <c r="F44" s="143" t="s">
        <v>287</v>
      </c>
      <c r="G44" s="170">
        <v>0.2</v>
      </c>
      <c r="H44" s="144"/>
      <c r="I44" s="144"/>
    </row>
    <row r="45" spans="1:9" ht="28.5" customHeight="1">
      <c r="A45" s="141">
        <v>36</v>
      </c>
      <c r="B45" s="145" t="s">
        <v>316</v>
      </c>
      <c r="C45" s="145">
        <v>557</v>
      </c>
      <c r="D45" s="143" t="s">
        <v>186</v>
      </c>
      <c r="E45" s="143" t="s">
        <v>209</v>
      </c>
      <c r="F45" s="143" t="s">
        <v>317</v>
      </c>
      <c r="G45" s="170">
        <v>0.2</v>
      </c>
      <c r="H45" s="144"/>
      <c r="I45" s="144"/>
    </row>
    <row r="46" spans="1:9" ht="56.25" customHeight="1">
      <c r="A46" s="141">
        <v>37</v>
      </c>
      <c r="B46" s="145" t="s">
        <v>341</v>
      </c>
      <c r="C46" s="145">
        <v>557</v>
      </c>
      <c r="D46" s="143" t="s">
        <v>186</v>
      </c>
      <c r="E46" s="143" t="s">
        <v>342</v>
      </c>
      <c r="F46" s="143"/>
      <c r="G46" s="170">
        <v>334.38499999999999</v>
      </c>
      <c r="H46" s="144"/>
      <c r="I46" s="144"/>
    </row>
    <row r="47" spans="1:9" ht="28.5" customHeight="1">
      <c r="A47" s="141">
        <v>38</v>
      </c>
      <c r="B47" s="145" t="s">
        <v>84</v>
      </c>
      <c r="C47" s="145">
        <v>557</v>
      </c>
      <c r="D47" s="143" t="s">
        <v>186</v>
      </c>
      <c r="E47" s="143" t="s">
        <v>342</v>
      </c>
      <c r="F47" s="143" t="s">
        <v>286</v>
      </c>
      <c r="G47" s="170">
        <v>334.38499999999999</v>
      </c>
      <c r="H47" s="144"/>
      <c r="I47" s="144"/>
    </row>
    <row r="48" spans="1:9" ht="28.5" customHeight="1">
      <c r="A48" s="141">
        <v>39</v>
      </c>
      <c r="B48" s="145" t="s">
        <v>285</v>
      </c>
      <c r="C48" s="145">
        <v>557</v>
      </c>
      <c r="D48" s="143" t="s">
        <v>186</v>
      </c>
      <c r="E48" s="143" t="s">
        <v>342</v>
      </c>
      <c r="F48" s="143" t="s">
        <v>98</v>
      </c>
      <c r="G48" s="170">
        <v>334.38499999999999</v>
      </c>
      <c r="H48" s="144"/>
      <c r="I48" s="144"/>
    </row>
    <row r="49" spans="1:9" ht="53.25" customHeight="1">
      <c r="A49" s="141">
        <v>40</v>
      </c>
      <c r="B49" s="145" t="s">
        <v>343</v>
      </c>
      <c r="C49" s="145">
        <v>557</v>
      </c>
      <c r="D49" s="143" t="s">
        <v>186</v>
      </c>
      <c r="E49" s="143" t="s">
        <v>344</v>
      </c>
      <c r="F49" s="143"/>
      <c r="G49" s="170">
        <v>0.375</v>
      </c>
      <c r="H49" s="144"/>
      <c r="I49" s="144"/>
    </row>
    <row r="50" spans="1:9" ht="28.5" customHeight="1">
      <c r="A50" s="141">
        <v>41</v>
      </c>
      <c r="B50" s="145" t="s">
        <v>84</v>
      </c>
      <c r="C50" s="145">
        <v>557</v>
      </c>
      <c r="D50" s="143" t="s">
        <v>186</v>
      </c>
      <c r="E50" s="143" t="s">
        <v>344</v>
      </c>
      <c r="F50" s="143" t="s">
        <v>286</v>
      </c>
      <c r="G50" s="170">
        <v>0.375</v>
      </c>
      <c r="H50" s="144"/>
      <c r="I50" s="144"/>
    </row>
    <row r="51" spans="1:9" ht="28.5" customHeight="1">
      <c r="A51" s="141">
        <v>42</v>
      </c>
      <c r="B51" s="145" t="s">
        <v>285</v>
      </c>
      <c r="C51" s="145">
        <v>557</v>
      </c>
      <c r="D51" s="143" t="s">
        <v>186</v>
      </c>
      <c r="E51" s="143" t="s">
        <v>344</v>
      </c>
      <c r="F51" s="143" t="s">
        <v>98</v>
      </c>
      <c r="G51" s="170">
        <v>0.375</v>
      </c>
      <c r="H51" s="144"/>
      <c r="I51" s="144"/>
    </row>
    <row r="52" spans="1:9" ht="19.5" customHeight="1">
      <c r="A52" s="141">
        <v>43</v>
      </c>
      <c r="B52" s="145" t="s">
        <v>210</v>
      </c>
      <c r="C52" s="145">
        <v>557</v>
      </c>
      <c r="D52" s="143" t="s">
        <v>161</v>
      </c>
      <c r="E52" s="143"/>
      <c r="F52" s="143"/>
      <c r="G52" s="170">
        <f t="shared" ref="G52:I53" si="1">G53</f>
        <v>70.91</v>
      </c>
      <c r="H52" s="144">
        <f t="shared" si="1"/>
        <v>71.540000000000006</v>
      </c>
      <c r="I52" s="144">
        <f t="shared" si="1"/>
        <v>0</v>
      </c>
    </row>
    <row r="53" spans="1:9" ht="15.75" customHeight="1">
      <c r="A53" s="141">
        <v>44</v>
      </c>
      <c r="B53" s="145" t="s">
        <v>211</v>
      </c>
      <c r="C53" s="145">
        <v>557</v>
      </c>
      <c r="D53" s="143" t="s">
        <v>162</v>
      </c>
      <c r="E53" s="143"/>
      <c r="F53" s="143"/>
      <c r="G53" s="170">
        <f t="shared" si="1"/>
        <v>70.91</v>
      </c>
      <c r="H53" s="144">
        <f t="shared" si="1"/>
        <v>71.540000000000006</v>
      </c>
      <c r="I53" s="144">
        <f t="shared" si="1"/>
        <v>0</v>
      </c>
    </row>
    <row r="54" spans="1:9" ht="35.25" customHeight="1">
      <c r="A54" s="141">
        <v>45</v>
      </c>
      <c r="B54" s="145" t="s">
        <v>212</v>
      </c>
      <c r="C54" s="145">
        <v>557</v>
      </c>
      <c r="D54" s="143" t="s">
        <v>162</v>
      </c>
      <c r="E54" s="143" t="s">
        <v>213</v>
      </c>
      <c r="F54" s="143"/>
      <c r="G54" s="170">
        <f>G56+G57</f>
        <v>70.91</v>
      </c>
      <c r="H54" s="144">
        <f>H56</f>
        <v>71.540000000000006</v>
      </c>
      <c r="I54" s="144">
        <f>I56</f>
        <v>0</v>
      </c>
    </row>
    <row r="55" spans="1:9" ht="44.25" customHeight="1">
      <c r="A55" s="141">
        <v>46</v>
      </c>
      <c r="B55" s="146" t="s">
        <v>284</v>
      </c>
      <c r="C55" s="167" t="s">
        <v>180</v>
      </c>
      <c r="D55" s="143" t="s">
        <v>162</v>
      </c>
      <c r="E55" s="143" t="s">
        <v>213</v>
      </c>
      <c r="F55" s="143" t="s">
        <v>102</v>
      </c>
      <c r="G55" s="170">
        <v>55.344999999999999</v>
      </c>
      <c r="H55" s="144">
        <v>71.540000000000006</v>
      </c>
      <c r="I55" s="144"/>
    </row>
    <row r="56" spans="1:9" ht="24.75" customHeight="1">
      <c r="A56" s="141">
        <v>47</v>
      </c>
      <c r="B56" s="145" t="s">
        <v>83</v>
      </c>
      <c r="C56" s="145">
        <v>557</v>
      </c>
      <c r="D56" s="143" t="s">
        <v>162</v>
      </c>
      <c r="E56" s="143" t="s">
        <v>213</v>
      </c>
      <c r="F56" s="143" t="s">
        <v>51</v>
      </c>
      <c r="G56" s="170">
        <v>55.344999999999999</v>
      </c>
      <c r="H56" s="144">
        <v>71.540000000000006</v>
      </c>
      <c r="I56" s="144"/>
    </row>
    <row r="57" spans="1:9" ht="24.75" customHeight="1">
      <c r="A57" s="141">
        <v>48</v>
      </c>
      <c r="B57" s="145" t="s">
        <v>84</v>
      </c>
      <c r="C57" s="145">
        <v>557</v>
      </c>
      <c r="D57" s="143" t="s">
        <v>162</v>
      </c>
      <c r="E57" s="143" t="s">
        <v>213</v>
      </c>
      <c r="F57" s="143" t="s">
        <v>286</v>
      </c>
      <c r="G57" s="170">
        <v>15.565</v>
      </c>
      <c r="H57" s="144"/>
      <c r="I57" s="144"/>
    </row>
    <row r="58" spans="1:9" ht="24.75" customHeight="1">
      <c r="A58" s="141">
        <v>49</v>
      </c>
      <c r="B58" s="145" t="s">
        <v>285</v>
      </c>
      <c r="C58" s="145">
        <v>557</v>
      </c>
      <c r="D58" s="143" t="s">
        <v>162</v>
      </c>
      <c r="E58" s="143" t="s">
        <v>213</v>
      </c>
      <c r="F58" s="143" t="s">
        <v>98</v>
      </c>
      <c r="G58" s="170">
        <v>15.565</v>
      </c>
      <c r="H58" s="144"/>
      <c r="I58" s="144"/>
    </row>
    <row r="59" spans="1:9" ht="24.75" customHeight="1">
      <c r="A59" s="141">
        <v>50</v>
      </c>
      <c r="B59" s="145" t="s">
        <v>347</v>
      </c>
      <c r="C59" s="145">
        <v>557</v>
      </c>
      <c r="D59" s="143" t="s">
        <v>348</v>
      </c>
      <c r="E59" s="143"/>
      <c r="F59" s="143"/>
      <c r="G59" s="170">
        <v>15.090999999999999</v>
      </c>
      <c r="H59" s="144"/>
      <c r="I59" s="144"/>
    </row>
    <row r="60" spans="1:9" ht="24.75" customHeight="1">
      <c r="A60" s="141">
        <v>51</v>
      </c>
      <c r="B60" s="145" t="s">
        <v>349</v>
      </c>
      <c r="C60" s="145">
        <v>557</v>
      </c>
      <c r="D60" s="143" t="s">
        <v>350</v>
      </c>
      <c r="E60" s="143"/>
      <c r="F60" s="143"/>
      <c r="G60" s="170">
        <v>15.090999999999999</v>
      </c>
      <c r="H60" s="144"/>
      <c r="I60" s="144"/>
    </row>
    <row r="61" spans="1:9" ht="68.25" customHeight="1">
      <c r="A61" s="141">
        <v>52</v>
      </c>
      <c r="B61" s="178" t="s">
        <v>352</v>
      </c>
      <c r="C61" s="145">
        <v>557</v>
      </c>
      <c r="D61" s="143" t="s">
        <v>350</v>
      </c>
      <c r="E61" s="143" t="s">
        <v>351</v>
      </c>
      <c r="F61" s="143"/>
      <c r="G61" s="170">
        <v>14.337</v>
      </c>
      <c r="H61" s="144"/>
      <c r="I61" s="144"/>
    </row>
    <row r="62" spans="1:9" ht="24.75" customHeight="1">
      <c r="A62" s="141">
        <v>53</v>
      </c>
      <c r="B62" s="145" t="s">
        <v>84</v>
      </c>
      <c r="C62" s="145">
        <v>557</v>
      </c>
      <c r="D62" s="143" t="s">
        <v>350</v>
      </c>
      <c r="E62" s="143" t="s">
        <v>351</v>
      </c>
      <c r="F62" s="143" t="s">
        <v>286</v>
      </c>
      <c r="G62" s="170">
        <v>14.337</v>
      </c>
      <c r="H62" s="144"/>
      <c r="I62" s="144"/>
    </row>
    <row r="63" spans="1:9" ht="24.75" customHeight="1">
      <c r="A63" s="141">
        <v>54</v>
      </c>
      <c r="B63" s="145" t="s">
        <v>285</v>
      </c>
      <c r="C63" s="145">
        <v>557</v>
      </c>
      <c r="D63" s="143" t="s">
        <v>350</v>
      </c>
      <c r="E63" s="143" t="s">
        <v>351</v>
      </c>
      <c r="F63" s="143" t="s">
        <v>98</v>
      </c>
      <c r="G63" s="170">
        <v>14.337</v>
      </c>
      <c r="H63" s="144"/>
      <c r="I63" s="144"/>
    </row>
    <row r="64" spans="1:9" ht="70.5" customHeight="1">
      <c r="A64" s="141">
        <v>55</v>
      </c>
      <c r="B64" s="178" t="s">
        <v>353</v>
      </c>
      <c r="C64" s="145">
        <v>557</v>
      </c>
      <c r="D64" s="143" t="s">
        <v>350</v>
      </c>
      <c r="E64" s="143" t="s">
        <v>354</v>
      </c>
      <c r="F64" s="143"/>
      <c r="G64" s="170">
        <v>0.754</v>
      </c>
      <c r="H64" s="144"/>
      <c r="I64" s="144"/>
    </row>
    <row r="65" spans="1:9" ht="24.75" customHeight="1">
      <c r="A65" s="141">
        <v>56</v>
      </c>
      <c r="B65" s="145" t="s">
        <v>83</v>
      </c>
      <c r="C65" s="145">
        <v>557</v>
      </c>
      <c r="D65" s="143"/>
      <c r="E65" s="143" t="s">
        <v>354</v>
      </c>
      <c r="F65" s="143" t="s">
        <v>286</v>
      </c>
      <c r="G65" s="170">
        <v>0.754</v>
      </c>
      <c r="H65" s="144"/>
      <c r="I65" s="144"/>
    </row>
    <row r="66" spans="1:9" ht="24.75" customHeight="1">
      <c r="A66" s="141">
        <v>57</v>
      </c>
      <c r="B66" s="145" t="s">
        <v>285</v>
      </c>
      <c r="C66" s="145">
        <v>557</v>
      </c>
      <c r="D66" s="143"/>
      <c r="E66" s="143" t="s">
        <v>354</v>
      </c>
      <c r="F66" s="143" t="s">
        <v>98</v>
      </c>
      <c r="G66" s="170">
        <v>0.754</v>
      </c>
      <c r="H66" s="144"/>
      <c r="I66" s="144"/>
    </row>
    <row r="67" spans="1:9" ht="12" customHeight="1">
      <c r="A67" s="141">
        <v>58</v>
      </c>
      <c r="B67" s="145" t="s">
        <v>154</v>
      </c>
      <c r="C67" s="145">
        <v>557</v>
      </c>
      <c r="D67" s="143" t="s">
        <v>163</v>
      </c>
      <c r="E67" s="143"/>
      <c r="F67" s="143"/>
      <c r="G67" s="170">
        <f>G72+G68</f>
        <v>413.01800000000003</v>
      </c>
      <c r="H67" s="144">
        <f>H72</f>
        <v>198.4</v>
      </c>
      <c r="I67" s="144">
        <f>I72</f>
        <v>204.8</v>
      </c>
    </row>
    <row r="68" spans="1:9" ht="12" customHeight="1">
      <c r="A68" s="141">
        <v>59</v>
      </c>
      <c r="B68" s="145" t="s">
        <v>318</v>
      </c>
      <c r="C68" s="145">
        <v>557</v>
      </c>
      <c r="D68" s="143" t="s">
        <v>319</v>
      </c>
      <c r="E68" s="143"/>
      <c r="F68" s="143"/>
      <c r="G68" s="170">
        <v>40</v>
      </c>
      <c r="H68" s="144"/>
      <c r="I68" s="144"/>
    </row>
    <row r="69" spans="1:9" ht="42.75" customHeight="1">
      <c r="A69" s="141">
        <v>60</v>
      </c>
      <c r="B69" s="171" t="s">
        <v>320</v>
      </c>
      <c r="C69" s="145">
        <v>557</v>
      </c>
      <c r="D69" s="143" t="s">
        <v>319</v>
      </c>
      <c r="E69" s="143" t="s">
        <v>321</v>
      </c>
      <c r="F69" s="143"/>
      <c r="G69" s="170">
        <v>40</v>
      </c>
      <c r="H69" s="144"/>
      <c r="I69" s="144"/>
    </row>
    <row r="70" spans="1:9" ht="42.75" customHeight="1">
      <c r="A70" s="141">
        <v>61</v>
      </c>
      <c r="B70" s="146" t="s">
        <v>284</v>
      </c>
      <c r="C70" s="145">
        <v>557</v>
      </c>
      <c r="D70" s="143" t="s">
        <v>319</v>
      </c>
      <c r="E70" s="143" t="s">
        <v>321</v>
      </c>
      <c r="F70" s="143" t="s">
        <v>102</v>
      </c>
      <c r="G70" s="170">
        <v>40</v>
      </c>
      <c r="H70" s="144"/>
      <c r="I70" s="144"/>
    </row>
    <row r="71" spans="1:9" ht="12" customHeight="1">
      <c r="A71" s="141">
        <v>62</v>
      </c>
      <c r="B71" s="145" t="s">
        <v>83</v>
      </c>
      <c r="C71" s="145">
        <v>557</v>
      </c>
      <c r="D71" s="143" t="s">
        <v>319</v>
      </c>
      <c r="E71" s="143" t="s">
        <v>321</v>
      </c>
      <c r="F71" s="143" t="s">
        <v>51</v>
      </c>
      <c r="G71" s="170">
        <v>40</v>
      </c>
      <c r="H71" s="144"/>
      <c r="I71" s="144"/>
    </row>
    <row r="72" spans="1:9" ht="15" customHeight="1">
      <c r="A72" s="141">
        <v>63</v>
      </c>
      <c r="B72" s="145" t="s">
        <v>155</v>
      </c>
      <c r="C72" s="145">
        <v>557</v>
      </c>
      <c r="D72" s="143" t="s">
        <v>164</v>
      </c>
      <c r="E72" s="143"/>
      <c r="F72" s="143"/>
      <c r="G72" s="170">
        <f>G79+G73+G76</f>
        <v>373.01800000000003</v>
      </c>
      <c r="H72" s="144">
        <f>H79</f>
        <v>198.4</v>
      </c>
      <c r="I72" s="144">
        <f>I79</f>
        <v>204.8</v>
      </c>
    </row>
    <row r="73" spans="1:9" ht="55.5" customHeight="1">
      <c r="A73" s="141">
        <v>64</v>
      </c>
      <c r="B73" s="171" t="s">
        <v>311</v>
      </c>
      <c r="C73" s="145">
        <v>557</v>
      </c>
      <c r="D73" s="143" t="s">
        <v>164</v>
      </c>
      <c r="E73" s="143" t="s">
        <v>322</v>
      </c>
      <c r="F73" s="143"/>
      <c r="G73" s="170">
        <v>200</v>
      </c>
      <c r="H73" s="144"/>
      <c r="I73" s="144"/>
    </row>
    <row r="74" spans="1:9" ht="15" customHeight="1">
      <c r="A74" s="141">
        <v>65</v>
      </c>
      <c r="B74" s="145" t="s">
        <v>84</v>
      </c>
      <c r="C74" s="145">
        <v>557</v>
      </c>
      <c r="D74" s="143" t="s">
        <v>164</v>
      </c>
      <c r="E74" s="143" t="s">
        <v>322</v>
      </c>
      <c r="F74" s="143" t="s">
        <v>286</v>
      </c>
      <c r="G74" s="170">
        <v>200</v>
      </c>
      <c r="H74" s="144"/>
      <c r="I74" s="144"/>
    </row>
    <row r="75" spans="1:9" ht="36.75" customHeight="1">
      <c r="A75" s="141">
        <v>66</v>
      </c>
      <c r="B75" s="145" t="s">
        <v>215</v>
      </c>
      <c r="C75" s="145">
        <v>557</v>
      </c>
      <c r="D75" s="143" t="s">
        <v>164</v>
      </c>
      <c r="E75" s="143" t="s">
        <v>322</v>
      </c>
      <c r="F75" s="143" t="s">
        <v>98</v>
      </c>
      <c r="G75" s="170">
        <v>200</v>
      </c>
      <c r="H75" s="144"/>
      <c r="I75" s="144"/>
    </row>
    <row r="76" spans="1:9" ht="52.5" customHeight="1">
      <c r="A76" s="141">
        <v>67</v>
      </c>
      <c r="B76" s="171" t="s">
        <v>327</v>
      </c>
      <c r="C76" s="145">
        <v>557</v>
      </c>
      <c r="D76" s="143" t="s">
        <v>164</v>
      </c>
      <c r="E76" s="143" t="s">
        <v>323</v>
      </c>
      <c r="F76" s="143"/>
      <c r="G76" s="170">
        <v>7.9470000000000001</v>
      </c>
      <c r="H76" s="144"/>
      <c r="I76" s="144"/>
    </row>
    <row r="77" spans="1:9" ht="21" customHeight="1">
      <c r="A77" s="141">
        <v>68</v>
      </c>
      <c r="B77" s="145" t="s">
        <v>84</v>
      </c>
      <c r="C77" s="145">
        <v>557</v>
      </c>
      <c r="D77" s="143" t="s">
        <v>164</v>
      </c>
      <c r="E77" s="143" t="s">
        <v>323</v>
      </c>
      <c r="F77" s="143" t="s">
        <v>286</v>
      </c>
      <c r="G77" s="170">
        <v>7.9470000000000001</v>
      </c>
      <c r="H77" s="144"/>
      <c r="I77" s="144"/>
    </row>
    <row r="78" spans="1:9" ht="27.75" customHeight="1">
      <c r="A78" s="141">
        <v>69</v>
      </c>
      <c r="B78" s="145" t="s">
        <v>215</v>
      </c>
      <c r="C78" s="145">
        <v>557</v>
      </c>
      <c r="D78" s="143" t="s">
        <v>164</v>
      </c>
      <c r="E78" s="143" t="s">
        <v>323</v>
      </c>
      <c r="F78" s="143" t="s">
        <v>98</v>
      </c>
      <c r="G78" s="170">
        <v>7.9470000000000001</v>
      </c>
      <c r="H78" s="144"/>
      <c r="I78" s="144"/>
    </row>
    <row r="79" spans="1:9" ht="26.25" customHeight="1">
      <c r="A79" s="141">
        <v>70</v>
      </c>
      <c r="B79" s="145" t="s">
        <v>214</v>
      </c>
      <c r="C79" s="145">
        <v>557</v>
      </c>
      <c r="D79" s="143" t="s">
        <v>164</v>
      </c>
      <c r="E79" s="143" t="s">
        <v>305</v>
      </c>
      <c r="F79" s="143"/>
      <c r="G79" s="170">
        <f>G81</f>
        <v>165.071</v>
      </c>
      <c r="H79" s="144">
        <f>H81</f>
        <v>198.4</v>
      </c>
      <c r="I79" s="144">
        <f>I81</f>
        <v>204.8</v>
      </c>
    </row>
    <row r="80" spans="1:9" ht="26.25" customHeight="1">
      <c r="A80" s="141">
        <v>71</v>
      </c>
      <c r="B80" s="145" t="s">
        <v>84</v>
      </c>
      <c r="C80" s="145">
        <v>557</v>
      </c>
      <c r="D80" s="143" t="s">
        <v>164</v>
      </c>
      <c r="E80" s="143" t="s">
        <v>305</v>
      </c>
      <c r="F80" s="143" t="s">
        <v>286</v>
      </c>
      <c r="G80" s="170">
        <v>165.071</v>
      </c>
      <c r="H80" s="144">
        <v>198.4</v>
      </c>
      <c r="I80" s="144">
        <v>204.8</v>
      </c>
    </row>
    <row r="81" spans="1:9" ht="29.25" customHeight="1">
      <c r="A81" s="141">
        <v>72</v>
      </c>
      <c r="B81" s="145" t="s">
        <v>215</v>
      </c>
      <c r="C81" s="145">
        <v>557</v>
      </c>
      <c r="D81" s="143" t="s">
        <v>164</v>
      </c>
      <c r="E81" s="143" t="s">
        <v>305</v>
      </c>
      <c r="F81" s="143" t="s">
        <v>98</v>
      </c>
      <c r="G81" s="170">
        <v>165.071</v>
      </c>
      <c r="H81" s="144">
        <v>198.4</v>
      </c>
      <c r="I81" s="144">
        <v>204.8</v>
      </c>
    </row>
    <row r="82" spans="1:9" ht="13.9" customHeight="1">
      <c r="A82" s="141">
        <v>73</v>
      </c>
      <c r="B82" s="145" t="s">
        <v>216</v>
      </c>
      <c r="C82" s="145">
        <v>557</v>
      </c>
      <c r="D82" s="143" t="s">
        <v>217</v>
      </c>
      <c r="E82" s="143"/>
      <c r="F82" s="143"/>
      <c r="G82" s="170">
        <f>G83</f>
        <v>985.78099999999995</v>
      </c>
      <c r="H82" s="144">
        <f>H83</f>
        <v>100</v>
      </c>
      <c r="I82" s="144">
        <f>I83</f>
        <v>100</v>
      </c>
    </row>
    <row r="83" spans="1:9" ht="22.5" customHeight="1">
      <c r="A83" s="141">
        <v>74</v>
      </c>
      <c r="B83" s="145" t="s">
        <v>77</v>
      </c>
      <c r="C83" s="145">
        <v>557</v>
      </c>
      <c r="D83" s="143" t="s">
        <v>165</v>
      </c>
      <c r="E83" s="143"/>
      <c r="F83" s="143"/>
      <c r="G83" s="170">
        <f>G99+G102+G93+G96+G84+G87+J85+G90</f>
        <v>985.78099999999995</v>
      </c>
      <c r="H83" s="144">
        <f>H99</f>
        <v>100</v>
      </c>
      <c r="I83" s="144">
        <f>I99</f>
        <v>100</v>
      </c>
    </row>
    <row r="84" spans="1:9" ht="30.75" customHeight="1">
      <c r="A84" s="141">
        <v>75</v>
      </c>
      <c r="B84" s="181" t="s">
        <v>366</v>
      </c>
      <c r="C84" s="145">
        <v>557</v>
      </c>
      <c r="D84" s="143" t="s">
        <v>165</v>
      </c>
      <c r="E84" s="143" t="s">
        <v>367</v>
      </c>
      <c r="F84" s="143"/>
      <c r="G84" s="170">
        <v>500</v>
      </c>
      <c r="H84" s="144"/>
      <c r="I84" s="144"/>
    </row>
    <row r="85" spans="1:9" ht="22.5" customHeight="1">
      <c r="A85" s="141">
        <v>76</v>
      </c>
      <c r="B85" s="145" t="s">
        <v>84</v>
      </c>
      <c r="C85" s="145">
        <v>557</v>
      </c>
      <c r="D85" s="143" t="s">
        <v>165</v>
      </c>
      <c r="E85" s="143" t="s">
        <v>367</v>
      </c>
      <c r="F85" s="143" t="s">
        <v>286</v>
      </c>
      <c r="G85" s="170">
        <v>500</v>
      </c>
      <c r="H85" s="144"/>
      <c r="I85" s="144"/>
    </row>
    <row r="86" spans="1:9" ht="31.5" customHeight="1">
      <c r="A86" s="141">
        <v>77</v>
      </c>
      <c r="B86" s="145" t="s">
        <v>215</v>
      </c>
      <c r="C86" s="145">
        <v>557</v>
      </c>
      <c r="D86" s="143" t="s">
        <v>165</v>
      </c>
      <c r="E86" s="143" t="s">
        <v>367</v>
      </c>
      <c r="F86" s="143" t="s">
        <v>98</v>
      </c>
      <c r="G86" s="170">
        <v>500</v>
      </c>
      <c r="H86" s="144"/>
      <c r="I86" s="144"/>
    </row>
    <row r="87" spans="1:9" ht="29.25" customHeight="1">
      <c r="A87" s="141">
        <v>78</v>
      </c>
      <c r="B87" s="181" t="s">
        <v>365</v>
      </c>
      <c r="C87" s="145">
        <v>557</v>
      </c>
      <c r="D87" s="143" t="s">
        <v>165</v>
      </c>
      <c r="E87" s="143" t="s">
        <v>368</v>
      </c>
      <c r="F87" s="143"/>
      <c r="G87" s="170">
        <v>0.5</v>
      </c>
      <c r="H87" s="144"/>
      <c r="I87" s="144"/>
    </row>
    <row r="88" spans="1:9" ht="22.5" customHeight="1">
      <c r="A88" s="141">
        <v>79</v>
      </c>
      <c r="B88" s="145" t="s">
        <v>84</v>
      </c>
      <c r="C88" s="145">
        <v>557</v>
      </c>
      <c r="D88" s="143" t="s">
        <v>165</v>
      </c>
      <c r="E88" s="143" t="s">
        <v>368</v>
      </c>
      <c r="F88" s="143" t="s">
        <v>286</v>
      </c>
      <c r="G88" s="170">
        <v>0.5</v>
      </c>
      <c r="H88" s="144"/>
      <c r="I88" s="144"/>
    </row>
    <row r="89" spans="1:9" ht="31.5" customHeight="1">
      <c r="A89" s="141">
        <v>80</v>
      </c>
      <c r="B89" s="145" t="s">
        <v>215</v>
      </c>
      <c r="C89" s="145">
        <v>557</v>
      </c>
      <c r="D89" s="143" t="s">
        <v>165</v>
      </c>
      <c r="E89" s="143" t="s">
        <v>368</v>
      </c>
      <c r="F89" s="143" t="s">
        <v>98</v>
      </c>
      <c r="G89" s="170">
        <v>0.5</v>
      </c>
      <c r="H89" s="144"/>
      <c r="I89" s="144"/>
    </row>
    <row r="90" spans="1:9" ht="31.5" customHeight="1">
      <c r="A90" s="141">
        <v>81</v>
      </c>
      <c r="B90" s="181" t="s">
        <v>369</v>
      </c>
      <c r="C90" s="145">
        <v>557</v>
      </c>
      <c r="D90" s="143" t="s">
        <v>165</v>
      </c>
      <c r="E90" s="143" t="s">
        <v>370</v>
      </c>
      <c r="F90" s="143"/>
      <c r="G90" s="170">
        <v>1.6819999999999999</v>
      </c>
      <c r="H90" s="144"/>
      <c r="I90" s="144"/>
    </row>
    <row r="91" spans="1:9" ht="21" customHeight="1">
      <c r="A91" s="141">
        <v>82</v>
      </c>
      <c r="B91" s="145" t="s">
        <v>84</v>
      </c>
      <c r="C91" s="145">
        <v>557</v>
      </c>
      <c r="D91" s="143" t="s">
        <v>165</v>
      </c>
      <c r="E91" s="143" t="s">
        <v>370</v>
      </c>
      <c r="F91" s="143" t="s">
        <v>286</v>
      </c>
      <c r="G91" s="170">
        <v>1.6819999999999999</v>
      </c>
      <c r="H91" s="144"/>
      <c r="I91" s="144"/>
    </row>
    <row r="92" spans="1:9" ht="31.5" customHeight="1">
      <c r="A92" s="141">
        <v>83</v>
      </c>
      <c r="B92" s="145" t="s">
        <v>215</v>
      </c>
      <c r="C92" s="145">
        <v>557</v>
      </c>
      <c r="D92" s="143" t="s">
        <v>165</v>
      </c>
      <c r="E92" s="143" t="s">
        <v>370</v>
      </c>
      <c r="F92" s="143" t="s">
        <v>98</v>
      </c>
      <c r="G92" s="170">
        <v>1.6819999999999999</v>
      </c>
      <c r="H92" s="144"/>
      <c r="I92" s="144"/>
    </row>
    <row r="93" spans="1:9" ht="22.5" customHeight="1">
      <c r="A93" s="141">
        <v>84</v>
      </c>
      <c r="B93" s="179" t="s">
        <v>358</v>
      </c>
      <c r="C93" s="145">
        <v>557</v>
      </c>
      <c r="D93" s="143" t="s">
        <v>165</v>
      </c>
      <c r="E93" s="143" t="s">
        <v>356</v>
      </c>
      <c r="F93" s="143"/>
      <c r="G93" s="170">
        <v>224.62899999999999</v>
      </c>
      <c r="H93" s="144"/>
      <c r="I93" s="144"/>
    </row>
    <row r="94" spans="1:9" ht="22.5" customHeight="1">
      <c r="A94" s="141">
        <v>85</v>
      </c>
      <c r="B94" s="145" t="s">
        <v>84</v>
      </c>
      <c r="C94" s="145">
        <v>557</v>
      </c>
      <c r="D94" s="143" t="s">
        <v>165</v>
      </c>
      <c r="E94" s="143" t="s">
        <v>356</v>
      </c>
      <c r="F94" s="143" t="s">
        <v>286</v>
      </c>
      <c r="G94" s="170">
        <v>224.62899999999999</v>
      </c>
      <c r="H94" s="144"/>
      <c r="I94" s="144"/>
    </row>
    <row r="95" spans="1:9" ht="27" customHeight="1">
      <c r="A95" s="141">
        <v>86</v>
      </c>
      <c r="B95" s="145" t="s">
        <v>215</v>
      </c>
      <c r="C95" s="145">
        <v>557</v>
      </c>
      <c r="D95" s="143" t="s">
        <v>165</v>
      </c>
      <c r="E95" s="143" t="s">
        <v>356</v>
      </c>
      <c r="F95" s="143" t="s">
        <v>98</v>
      </c>
      <c r="G95" s="170">
        <v>224.62899999999999</v>
      </c>
      <c r="H95" s="144"/>
      <c r="I95" s="144"/>
    </row>
    <row r="96" spans="1:9" ht="26.25" customHeight="1">
      <c r="A96" s="141">
        <v>87</v>
      </c>
      <c r="B96" s="179" t="s">
        <v>359</v>
      </c>
      <c r="C96" s="145">
        <v>557</v>
      </c>
      <c r="D96" s="143" t="s">
        <v>165</v>
      </c>
      <c r="E96" s="143" t="s">
        <v>357</v>
      </c>
      <c r="F96" s="143"/>
      <c r="G96" s="170">
        <v>1.1910000000000001</v>
      </c>
      <c r="H96" s="144"/>
      <c r="I96" s="144"/>
    </row>
    <row r="97" spans="1:9" ht="22.5" customHeight="1">
      <c r="A97" s="141">
        <v>88</v>
      </c>
      <c r="B97" s="145" t="s">
        <v>84</v>
      </c>
      <c r="C97" s="145">
        <v>557</v>
      </c>
      <c r="D97" s="143" t="s">
        <v>165</v>
      </c>
      <c r="E97" s="143" t="s">
        <v>357</v>
      </c>
      <c r="F97" s="143" t="s">
        <v>286</v>
      </c>
      <c r="G97" s="170">
        <v>1.1910000000000001</v>
      </c>
      <c r="H97" s="144"/>
      <c r="I97" s="144"/>
    </row>
    <row r="98" spans="1:9" ht="27" customHeight="1">
      <c r="A98" s="141">
        <v>89</v>
      </c>
      <c r="B98" s="145" t="s">
        <v>215</v>
      </c>
      <c r="C98" s="145">
        <v>557</v>
      </c>
      <c r="D98" s="143" t="s">
        <v>165</v>
      </c>
      <c r="E98" s="143" t="s">
        <v>357</v>
      </c>
      <c r="F98" s="143" t="s">
        <v>98</v>
      </c>
      <c r="G98" s="170">
        <v>1.1910000000000001</v>
      </c>
      <c r="H98" s="144"/>
      <c r="I98" s="144"/>
    </row>
    <row r="99" spans="1:9" ht="15.75" customHeight="1">
      <c r="A99" s="141">
        <v>90</v>
      </c>
      <c r="B99" s="145" t="s">
        <v>103</v>
      </c>
      <c r="C99" s="145">
        <v>557</v>
      </c>
      <c r="D99" s="143" t="s">
        <v>165</v>
      </c>
      <c r="E99" s="143" t="s">
        <v>195</v>
      </c>
      <c r="F99" s="143"/>
      <c r="G99" s="170">
        <v>236.298</v>
      </c>
      <c r="H99" s="144">
        <v>100</v>
      </c>
      <c r="I99" s="144">
        <v>100</v>
      </c>
    </row>
    <row r="100" spans="1:9" ht="15.75" customHeight="1">
      <c r="A100" s="141">
        <v>91</v>
      </c>
      <c r="B100" s="145" t="s">
        <v>84</v>
      </c>
      <c r="C100" s="145">
        <v>557</v>
      </c>
      <c r="D100" s="143" t="s">
        <v>165</v>
      </c>
      <c r="E100" s="143" t="s">
        <v>195</v>
      </c>
      <c r="F100" s="143" t="s">
        <v>286</v>
      </c>
      <c r="G100" s="170">
        <v>236.298</v>
      </c>
      <c r="H100" s="144">
        <v>100</v>
      </c>
      <c r="I100" s="144">
        <v>100</v>
      </c>
    </row>
    <row r="101" spans="1:9" ht="27" customHeight="1">
      <c r="A101" s="141">
        <v>92</v>
      </c>
      <c r="B101" s="145" t="s">
        <v>215</v>
      </c>
      <c r="C101" s="145">
        <v>557</v>
      </c>
      <c r="D101" s="143" t="s">
        <v>165</v>
      </c>
      <c r="E101" s="143" t="s">
        <v>195</v>
      </c>
      <c r="F101" s="143" t="s">
        <v>98</v>
      </c>
      <c r="G101" s="170">
        <v>236.298</v>
      </c>
      <c r="H101" s="144">
        <v>100</v>
      </c>
      <c r="I101" s="144">
        <v>100</v>
      </c>
    </row>
    <row r="102" spans="1:9" ht="15" customHeight="1">
      <c r="A102" s="141">
        <v>93</v>
      </c>
      <c r="B102" s="145" t="s">
        <v>324</v>
      </c>
      <c r="C102" s="145">
        <v>557</v>
      </c>
      <c r="D102" s="143" t="s">
        <v>165</v>
      </c>
      <c r="E102" s="143" t="s">
        <v>325</v>
      </c>
      <c r="F102" s="143"/>
      <c r="G102" s="170">
        <v>21.481000000000002</v>
      </c>
      <c r="H102" s="144"/>
      <c r="I102" s="144"/>
    </row>
    <row r="103" spans="1:9" ht="16.5" customHeight="1">
      <c r="A103" s="141">
        <v>94</v>
      </c>
      <c r="B103" s="145" t="s">
        <v>84</v>
      </c>
      <c r="C103" s="145">
        <v>557</v>
      </c>
      <c r="D103" s="143" t="s">
        <v>165</v>
      </c>
      <c r="E103" s="143" t="s">
        <v>325</v>
      </c>
      <c r="F103" s="143" t="s">
        <v>286</v>
      </c>
      <c r="G103" s="170">
        <v>21.481000000000002</v>
      </c>
      <c r="H103" s="144"/>
      <c r="I103" s="144"/>
    </row>
    <row r="104" spans="1:9" ht="27" customHeight="1">
      <c r="A104" s="141">
        <v>95</v>
      </c>
      <c r="B104" s="145" t="s">
        <v>215</v>
      </c>
      <c r="C104" s="145">
        <v>557</v>
      </c>
      <c r="D104" s="143" t="s">
        <v>165</v>
      </c>
      <c r="E104" s="143" t="s">
        <v>325</v>
      </c>
      <c r="F104" s="143" t="s">
        <v>98</v>
      </c>
      <c r="G104" s="170">
        <v>21.481000000000002</v>
      </c>
      <c r="H104" s="144"/>
      <c r="I104" s="144"/>
    </row>
    <row r="105" spans="1:9" ht="32.25" customHeight="1">
      <c r="A105" s="141">
        <v>96</v>
      </c>
      <c r="B105" s="145" t="s">
        <v>298</v>
      </c>
      <c r="C105" s="145">
        <v>557</v>
      </c>
      <c r="D105" s="143"/>
      <c r="E105" s="143"/>
      <c r="F105" s="143"/>
      <c r="G105" s="170">
        <f>G106+G113</f>
        <v>3655.6260000000002</v>
      </c>
      <c r="H105" s="144">
        <f>H113</f>
        <v>2184.7799999999997</v>
      </c>
      <c r="I105" s="144">
        <f>I113</f>
        <v>1864.47</v>
      </c>
    </row>
    <row r="106" spans="1:9" ht="18.75" customHeight="1">
      <c r="A106" s="141">
        <v>97</v>
      </c>
      <c r="B106" s="145" t="s">
        <v>185</v>
      </c>
      <c r="C106" s="145">
        <v>557</v>
      </c>
      <c r="D106" s="143" t="s">
        <v>186</v>
      </c>
      <c r="E106" s="143"/>
      <c r="F106" s="143"/>
      <c r="G106" s="170">
        <f>G107+G110</f>
        <v>98.082000000000008</v>
      </c>
      <c r="H106" s="144"/>
      <c r="I106" s="144"/>
    </row>
    <row r="107" spans="1:9" ht="54.75" customHeight="1">
      <c r="A107" s="141">
        <v>98</v>
      </c>
      <c r="B107" s="145" t="s">
        <v>341</v>
      </c>
      <c r="C107" s="145">
        <v>557</v>
      </c>
      <c r="D107" s="143" t="s">
        <v>186</v>
      </c>
      <c r="E107" s="143" t="s">
        <v>345</v>
      </c>
      <c r="F107" s="143"/>
      <c r="G107" s="143" t="s">
        <v>383</v>
      </c>
      <c r="H107" s="144"/>
      <c r="I107" s="144"/>
    </row>
    <row r="108" spans="1:9" ht="32.25" customHeight="1">
      <c r="A108" s="141">
        <v>99</v>
      </c>
      <c r="B108" s="145" t="s">
        <v>84</v>
      </c>
      <c r="C108" s="145">
        <v>557</v>
      </c>
      <c r="D108" s="143" t="s">
        <v>186</v>
      </c>
      <c r="E108" s="143" t="s">
        <v>345</v>
      </c>
      <c r="F108" s="143" t="s">
        <v>286</v>
      </c>
      <c r="G108" s="143" t="s">
        <v>383</v>
      </c>
      <c r="H108" s="144"/>
      <c r="I108" s="144"/>
    </row>
    <row r="109" spans="1:9" ht="32.25" customHeight="1">
      <c r="A109" s="141">
        <v>100</v>
      </c>
      <c r="B109" s="145" t="s">
        <v>285</v>
      </c>
      <c r="C109" s="145">
        <v>557</v>
      </c>
      <c r="D109" s="143" t="s">
        <v>186</v>
      </c>
      <c r="E109" s="143" t="s">
        <v>345</v>
      </c>
      <c r="F109" s="143" t="s">
        <v>98</v>
      </c>
      <c r="G109" s="143" t="s">
        <v>383</v>
      </c>
      <c r="H109" s="144"/>
      <c r="I109" s="144"/>
    </row>
    <row r="110" spans="1:9" ht="58.5" customHeight="1">
      <c r="A110" s="141">
        <v>101</v>
      </c>
      <c r="B110" s="145" t="s">
        <v>343</v>
      </c>
      <c r="C110" s="145">
        <v>557</v>
      </c>
      <c r="D110" s="143" t="s">
        <v>186</v>
      </c>
      <c r="E110" s="143" t="s">
        <v>346</v>
      </c>
      <c r="F110" s="143"/>
      <c r="G110" s="170">
        <v>0.18</v>
      </c>
      <c r="H110" s="144"/>
      <c r="I110" s="144"/>
    </row>
    <row r="111" spans="1:9" ht="23.25" customHeight="1">
      <c r="A111" s="141">
        <v>102</v>
      </c>
      <c r="B111" s="145" t="s">
        <v>84</v>
      </c>
      <c r="C111" s="145">
        <v>557</v>
      </c>
      <c r="D111" s="143" t="s">
        <v>186</v>
      </c>
      <c r="E111" s="143" t="s">
        <v>346</v>
      </c>
      <c r="F111" s="143" t="s">
        <v>286</v>
      </c>
      <c r="G111" s="170">
        <v>0.18</v>
      </c>
      <c r="H111" s="144"/>
      <c r="I111" s="144"/>
    </row>
    <row r="112" spans="1:9" ht="32.25" customHeight="1">
      <c r="A112" s="141">
        <v>103</v>
      </c>
      <c r="B112" s="145" t="s">
        <v>285</v>
      </c>
      <c r="C112" s="145">
        <v>557</v>
      </c>
      <c r="D112" s="143" t="s">
        <v>186</v>
      </c>
      <c r="E112" s="143" t="s">
        <v>346</v>
      </c>
      <c r="F112" s="143" t="s">
        <v>98</v>
      </c>
      <c r="G112" s="170">
        <v>0.18</v>
      </c>
      <c r="H112" s="144"/>
      <c r="I112" s="144"/>
    </row>
    <row r="113" spans="1:9" ht="21.75" customHeight="1">
      <c r="A113" s="141">
        <v>104</v>
      </c>
      <c r="B113" s="145" t="s">
        <v>355</v>
      </c>
      <c r="C113" s="145">
        <v>557</v>
      </c>
      <c r="D113" s="143" t="s">
        <v>167</v>
      </c>
      <c r="E113" s="143"/>
      <c r="F113" s="143"/>
      <c r="G113" s="170">
        <f>G115+G117+G118+G120</f>
        <v>3557.5440000000003</v>
      </c>
      <c r="H113" s="144">
        <f>H115+H117</f>
        <v>2184.7799999999997</v>
      </c>
      <c r="I113" s="144">
        <f>I115+I117</f>
        <v>1864.47</v>
      </c>
    </row>
    <row r="114" spans="1:9" ht="41.25" customHeight="1">
      <c r="A114" s="141">
        <v>105</v>
      </c>
      <c r="B114" s="146" t="s">
        <v>284</v>
      </c>
      <c r="C114" s="167" t="s">
        <v>180</v>
      </c>
      <c r="D114" s="143" t="s">
        <v>167</v>
      </c>
      <c r="E114" s="143" t="s">
        <v>197</v>
      </c>
      <c r="F114" s="143" t="s">
        <v>102</v>
      </c>
      <c r="G114" s="170">
        <v>1901.2570000000001</v>
      </c>
      <c r="H114" s="144">
        <v>1984.78</v>
      </c>
      <c r="I114" s="144">
        <v>1664.47</v>
      </c>
    </row>
    <row r="115" spans="1:9" ht="25.5" customHeight="1">
      <c r="A115" s="141">
        <v>106</v>
      </c>
      <c r="B115" s="145" t="s">
        <v>191</v>
      </c>
      <c r="C115" s="145">
        <v>557</v>
      </c>
      <c r="D115" s="143" t="s">
        <v>167</v>
      </c>
      <c r="E115" s="143" t="s">
        <v>197</v>
      </c>
      <c r="F115" s="143" t="s">
        <v>45</v>
      </c>
      <c r="G115" s="170">
        <v>1901.2570000000001</v>
      </c>
      <c r="H115" s="144">
        <v>1984.78</v>
      </c>
      <c r="I115" s="144">
        <v>1664.47</v>
      </c>
    </row>
    <row r="116" spans="1:9" ht="25.5" customHeight="1">
      <c r="A116" s="141">
        <v>107</v>
      </c>
      <c r="B116" s="145" t="s">
        <v>84</v>
      </c>
      <c r="C116" s="145">
        <v>557</v>
      </c>
      <c r="D116" s="143" t="s">
        <v>167</v>
      </c>
      <c r="E116" s="143" t="s">
        <v>197</v>
      </c>
      <c r="F116" s="143" t="s">
        <v>286</v>
      </c>
      <c r="G116" s="170">
        <v>540.31600000000003</v>
      </c>
      <c r="H116" s="144">
        <v>200</v>
      </c>
      <c r="I116" s="144">
        <v>200</v>
      </c>
    </row>
    <row r="117" spans="1:9" ht="29.25" customHeight="1">
      <c r="A117" s="141">
        <v>108</v>
      </c>
      <c r="B117" s="145" t="s">
        <v>215</v>
      </c>
      <c r="C117" s="145">
        <v>557</v>
      </c>
      <c r="D117" s="143" t="s">
        <v>167</v>
      </c>
      <c r="E117" s="143" t="s">
        <v>197</v>
      </c>
      <c r="F117" s="143" t="s">
        <v>98</v>
      </c>
      <c r="G117" s="170">
        <v>540.31600000000003</v>
      </c>
      <c r="H117" s="144">
        <v>200</v>
      </c>
      <c r="I117" s="144">
        <v>200</v>
      </c>
    </row>
    <row r="118" spans="1:9" ht="19.5" customHeight="1">
      <c r="A118" s="141">
        <v>109</v>
      </c>
      <c r="B118" s="145" t="s">
        <v>168</v>
      </c>
      <c r="C118" s="145">
        <v>557</v>
      </c>
      <c r="D118" s="143" t="s">
        <v>167</v>
      </c>
      <c r="E118" s="143" t="s">
        <v>197</v>
      </c>
      <c r="F118" s="143" t="s">
        <v>287</v>
      </c>
      <c r="G118" s="170">
        <v>0.5</v>
      </c>
      <c r="H118" s="144"/>
      <c r="I118" s="144"/>
    </row>
    <row r="119" spans="1:9" ht="19.5" customHeight="1">
      <c r="A119" s="141">
        <v>110</v>
      </c>
      <c r="B119" s="145" t="s">
        <v>316</v>
      </c>
      <c r="C119" s="145">
        <v>557</v>
      </c>
      <c r="D119" s="143" t="s">
        <v>167</v>
      </c>
      <c r="E119" s="143" t="s">
        <v>197</v>
      </c>
      <c r="F119" s="143" t="s">
        <v>317</v>
      </c>
      <c r="G119" s="170">
        <v>0.5</v>
      </c>
      <c r="H119" s="144"/>
      <c r="I119" s="144"/>
    </row>
    <row r="120" spans="1:9" ht="42" customHeight="1">
      <c r="A120" s="141">
        <v>111</v>
      </c>
      <c r="B120" s="145" t="s">
        <v>314</v>
      </c>
      <c r="C120" s="145">
        <v>557</v>
      </c>
      <c r="D120" s="143" t="s">
        <v>167</v>
      </c>
      <c r="E120" s="143" t="s">
        <v>326</v>
      </c>
      <c r="F120" s="143"/>
      <c r="G120" s="170">
        <v>1115.471</v>
      </c>
      <c r="H120" s="144"/>
      <c r="I120" s="144"/>
    </row>
    <row r="121" spans="1:9" ht="42.75" customHeight="1">
      <c r="A121" s="141">
        <v>112</v>
      </c>
      <c r="B121" s="146" t="s">
        <v>284</v>
      </c>
      <c r="C121" s="145">
        <v>557</v>
      </c>
      <c r="D121" s="143" t="s">
        <v>167</v>
      </c>
      <c r="E121" s="143" t="s">
        <v>326</v>
      </c>
      <c r="F121" s="143" t="s">
        <v>102</v>
      </c>
      <c r="G121" s="170">
        <v>1115.471</v>
      </c>
      <c r="H121" s="144"/>
      <c r="I121" s="144"/>
    </row>
    <row r="122" spans="1:9" ht="19.5" customHeight="1">
      <c r="A122" s="141">
        <v>113</v>
      </c>
      <c r="B122" s="145" t="s">
        <v>191</v>
      </c>
      <c r="C122" s="145">
        <v>557</v>
      </c>
      <c r="D122" s="143" t="s">
        <v>167</v>
      </c>
      <c r="E122" s="143" t="s">
        <v>326</v>
      </c>
      <c r="F122" s="143" t="s">
        <v>45</v>
      </c>
      <c r="G122" s="170">
        <v>1115.471</v>
      </c>
      <c r="H122" s="144"/>
      <c r="I122" s="144"/>
    </row>
    <row r="123" spans="1:9" ht="29.25" customHeight="1">
      <c r="A123" s="141">
        <v>114</v>
      </c>
      <c r="B123" s="149" t="s">
        <v>64</v>
      </c>
      <c r="C123" s="149">
        <v>557</v>
      </c>
      <c r="D123" s="143" t="s">
        <v>167</v>
      </c>
      <c r="E123" s="143" t="s">
        <v>231</v>
      </c>
      <c r="F123" s="143" t="s">
        <v>288</v>
      </c>
      <c r="G123" s="170">
        <f>G124</f>
        <v>320.31</v>
      </c>
      <c r="H123" s="144">
        <f>H124</f>
        <v>0</v>
      </c>
      <c r="I123" s="144">
        <f>I124</f>
        <v>0</v>
      </c>
    </row>
    <row r="124" spans="1:9" ht="42" customHeight="1">
      <c r="A124" s="141">
        <v>115</v>
      </c>
      <c r="B124" s="149" t="s">
        <v>230</v>
      </c>
      <c r="C124" s="149">
        <v>557</v>
      </c>
      <c r="D124" s="143" t="s">
        <v>167</v>
      </c>
      <c r="E124" s="143" t="s">
        <v>231</v>
      </c>
      <c r="F124" s="143" t="s">
        <v>218</v>
      </c>
      <c r="G124" s="170">
        <v>320.31</v>
      </c>
      <c r="H124" s="144">
        <v>0</v>
      </c>
      <c r="I124" s="144">
        <v>0</v>
      </c>
    </row>
    <row r="125" spans="1:9" ht="15" customHeight="1">
      <c r="A125" s="141">
        <v>116</v>
      </c>
      <c r="B125" s="145" t="s">
        <v>92</v>
      </c>
      <c r="C125" s="145">
        <v>557</v>
      </c>
      <c r="D125" s="143"/>
      <c r="E125" s="143"/>
      <c r="F125" s="143"/>
      <c r="G125" s="170"/>
      <c r="H125" s="144">
        <v>271.91000000000003</v>
      </c>
      <c r="I125" s="144">
        <v>340.57</v>
      </c>
    </row>
    <row r="126" spans="1:9" ht="15" customHeight="1">
      <c r="A126" s="141">
        <v>117</v>
      </c>
      <c r="B126" s="150" t="s">
        <v>219</v>
      </c>
      <c r="C126" s="150"/>
      <c r="D126" s="143"/>
      <c r="E126" s="143"/>
      <c r="F126" s="143"/>
      <c r="G126" s="170">
        <f>G12+G16+G30+G33+G53+G67+G83+G105+G27+G59+G123</f>
        <v>11442.918</v>
      </c>
      <c r="H126" s="144">
        <f>H12+H17+H29+H30+H33+H52+H67+H82+H105+H125</f>
        <v>6876.369999999999</v>
      </c>
      <c r="I126" s="144">
        <f>I12+I17+I29+I30+I33+I52+I67+I82+I105+I125</f>
        <v>6811.2300000000005</v>
      </c>
    </row>
  </sheetData>
  <mergeCells count="2">
    <mergeCell ref="A6:I6"/>
    <mergeCell ref="B7:I7"/>
  </mergeCells>
  <pageMargins left="0.70866141732283472" right="0.70866141732283472" top="0.35433070866141736" bottom="0.35433070866141736" header="0.31496062992125984" footer="0.31496062992125984"/>
  <pageSetup paperSize="9" scale="60" orientation="portrait" horizontalDpi="360" verticalDpi="36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AB122"/>
  <sheetViews>
    <sheetView workbookViewId="0"/>
  </sheetViews>
  <sheetFormatPr defaultRowHeight="12.75"/>
  <cols>
    <col min="1" max="1" width="6.5703125" style="1" customWidth="1"/>
    <col min="2" max="2" width="60.28515625" style="1" customWidth="1"/>
    <col min="3" max="3" width="13.7109375" style="1" customWidth="1"/>
    <col min="4" max="4" width="8" style="1" customWidth="1"/>
    <col min="5" max="5" width="7.28515625" style="1" customWidth="1"/>
    <col min="6" max="6" width="12.140625" style="1" customWidth="1"/>
    <col min="7" max="7" width="10.85546875" style="1" customWidth="1"/>
    <col min="8" max="8" width="9.7109375" style="1" customWidth="1"/>
    <col min="9" max="9" width="12" style="1" customWidth="1"/>
    <col min="10" max="10" width="10.85546875" style="1" customWidth="1"/>
    <col min="11" max="11" width="10.42578125" style="1" customWidth="1"/>
    <col min="12" max="13" width="9.140625" style="1"/>
    <col min="14" max="14" width="43.140625" style="1" customWidth="1"/>
    <col min="15" max="16384" width="9.140625" style="1"/>
  </cols>
  <sheetData>
    <row r="1" spans="1:28" s="34" customFormat="1" ht="15.75">
      <c r="A1" s="13"/>
      <c r="B1" s="13"/>
      <c r="C1" s="13"/>
      <c r="F1" s="207" t="s">
        <v>104</v>
      </c>
      <c r="G1" s="207"/>
      <c r="H1" s="207"/>
    </row>
    <row r="2" spans="1:28" s="34" customFormat="1" ht="15.75">
      <c r="A2" s="13"/>
      <c r="B2" s="13"/>
      <c r="C2" s="13"/>
      <c r="D2" s="212" t="s">
        <v>302</v>
      </c>
      <c r="E2" s="212"/>
      <c r="F2" s="212"/>
      <c r="G2" s="212"/>
      <c r="H2" s="212"/>
      <c r="I2" s="212"/>
    </row>
    <row r="3" spans="1:28" s="34" customFormat="1" ht="15.75">
      <c r="A3" s="13"/>
      <c r="B3" s="13"/>
      <c r="C3" s="13"/>
      <c r="D3" s="213" t="s">
        <v>386</v>
      </c>
      <c r="E3" s="213"/>
      <c r="F3" s="213"/>
      <c r="G3" s="213"/>
      <c r="H3" s="213"/>
      <c r="I3" s="13"/>
      <c r="J3" s="13"/>
      <c r="K3" s="13"/>
    </row>
    <row r="4" spans="1:28" s="34" customFormat="1" ht="15" customHeight="1">
      <c r="A4" s="13"/>
      <c r="B4" s="13"/>
      <c r="C4" s="13"/>
      <c r="F4" s="125"/>
      <c r="G4" s="210"/>
      <c r="H4" s="210"/>
    </row>
    <row r="5" spans="1:28" s="34" customFormat="1" ht="15.75">
      <c r="A5" s="13"/>
      <c r="B5" s="13"/>
      <c r="C5" s="13"/>
      <c r="J5" s="211" t="s">
        <v>68</v>
      </c>
      <c r="K5" s="211"/>
    </row>
    <row r="8" spans="1:28" ht="12.75" customHeight="1">
      <c r="A8" s="209"/>
      <c r="B8" s="208" t="s">
        <v>296</v>
      </c>
      <c r="C8" s="208"/>
      <c r="D8" s="208"/>
      <c r="E8" s="208"/>
      <c r="F8" s="208"/>
      <c r="G8" s="124"/>
      <c r="H8" s="124"/>
      <c r="I8" s="124"/>
      <c r="J8" s="124"/>
      <c r="K8" s="124"/>
    </row>
    <row r="9" spans="1:28" ht="36" customHeight="1">
      <c r="A9" s="209"/>
      <c r="B9" s="208"/>
      <c r="C9" s="208"/>
      <c r="D9" s="208"/>
      <c r="E9" s="208"/>
      <c r="F9" s="208"/>
      <c r="G9" s="123"/>
      <c r="H9" s="123"/>
      <c r="I9" s="123"/>
      <c r="J9" s="123"/>
      <c r="K9" s="123"/>
    </row>
    <row r="10" spans="1:28" ht="36" customHeight="1">
      <c r="A10" s="96"/>
      <c r="B10" s="98"/>
      <c r="C10" s="98"/>
      <c r="D10" s="98"/>
      <c r="E10" s="98"/>
      <c r="F10" s="98"/>
      <c r="G10" s="98"/>
      <c r="H10" s="98"/>
      <c r="I10" s="97"/>
      <c r="J10" s="97"/>
      <c r="K10" s="97"/>
    </row>
    <row r="11" spans="1:28" ht="51.75" customHeight="1">
      <c r="A11" s="101" t="s">
        <v>55</v>
      </c>
      <c r="B11" s="101" t="s">
        <v>70</v>
      </c>
      <c r="C11" s="102" t="s">
        <v>71</v>
      </c>
      <c r="D11" s="101" t="s">
        <v>72</v>
      </c>
      <c r="E11" s="102" t="s">
        <v>157</v>
      </c>
      <c r="F11" s="101" t="s">
        <v>289</v>
      </c>
      <c r="G11" s="101" t="s">
        <v>290</v>
      </c>
      <c r="H11" s="101" t="s">
        <v>291</v>
      </c>
      <c r="I11" s="120"/>
      <c r="J11" s="120"/>
      <c r="K11" s="120"/>
    </row>
    <row r="12" spans="1:28" ht="16.5" customHeight="1">
      <c r="A12" s="101"/>
      <c r="B12" s="101">
        <v>1</v>
      </c>
      <c r="C12" s="102"/>
      <c r="D12" s="101"/>
      <c r="E12" s="102"/>
      <c r="F12" s="101">
        <v>7</v>
      </c>
      <c r="G12" s="101">
        <v>8</v>
      </c>
      <c r="H12" s="101">
        <v>6</v>
      </c>
      <c r="I12" s="121"/>
      <c r="J12" s="121"/>
      <c r="K12" s="121"/>
      <c r="L12" s="35"/>
    </row>
    <row r="13" spans="1:28" ht="32.25" customHeight="1">
      <c r="A13" s="92">
        <v>1</v>
      </c>
      <c r="B13" s="164" t="s">
        <v>240</v>
      </c>
      <c r="C13" s="105" t="s">
        <v>199</v>
      </c>
      <c r="D13" s="106"/>
      <c r="E13" s="105" t="s">
        <v>158</v>
      </c>
      <c r="F13" s="174">
        <f>F14+F34+F63+F73+F41</f>
        <v>7303.8720000000012</v>
      </c>
      <c r="G13" s="134">
        <f>G14+G34+G63+G73</f>
        <v>4295.9399999999996</v>
      </c>
      <c r="H13" s="134">
        <f>H14+H34+H63+H73</f>
        <v>4553.9900000000007</v>
      </c>
      <c r="I13" s="121"/>
      <c r="J13" s="121"/>
      <c r="K13" s="121"/>
      <c r="L13" s="35"/>
      <c r="U13" s="100"/>
      <c r="V13" s="112"/>
      <c r="W13" s="113"/>
      <c r="X13" s="114"/>
      <c r="Y13" s="113"/>
      <c r="Z13" s="115"/>
      <c r="AA13" s="115"/>
      <c r="AB13" s="115"/>
    </row>
    <row r="14" spans="1:28" ht="32.25" customHeight="1">
      <c r="A14" s="92">
        <v>2</v>
      </c>
      <c r="B14" s="164" t="s">
        <v>188</v>
      </c>
      <c r="C14" s="105" t="s">
        <v>173</v>
      </c>
      <c r="D14" s="106"/>
      <c r="E14" s="105"/>
      <c r="F14" s="174">
        <f>F15+F18+F21+F28+F31</f>
        <v>4455.0780000000004</v>
      </c>
      <c r="G14" s="134">
        <f>G15+G18</f>
        <v>3266.36</v>
      </c>
      <c r="H14" s="134">
        <f>H15+H18</f>
        <v>3266.36</v>
      </c>
      <c r="I14" s="121"/>
      <c r="J14" s="121"/>
      <c r="K14" s="121"/>
      <c r="L14" s="35"/>
      <c r="U14" s="100"/>
      <c r="V14" s="112"/>
      <c r="W14" s="113"/>
      <c r="X14" s="114"/>
      <c r="Y14" s="113"/>
      <c r="Z14" s="115"/>
      <c r="AA14" s="115"/>
      <c r="AB14" s="115"/>
    </row>
    <row r="15" spans="1:28" ht="32.25" customHeight="1">
      <c r="A15" s="92">
        <v>3</v>
      </c>
      <c r="B15" s="11" t="s">
        <v>75</v>
      </c>
      <c r="C15" s="105" t="s">
        <v>187</v>
      </c>
      <c r="D15" s="106"/>
      <c r="E15" s="105" t="s">
        <v>67</v>
      </c>
      <c r="F15" s="174">
        <f>F16</f>
        <v>862.34100000000001</v>
      </c>
      <c r="G15" s="134">
        <f>G16</f>
        <v>551.44000000000005</v>
      </c>
      <c r="H15" s="134">
        <f>H16</f>
        <v>551.44000000000005</v>
      </c>
      <c r="I15" s="121"/>
      <c r="J15" s="121"/>
      <c r="K15" s="121"/>
      <c r="L15" s="35"/>
      <c r="U15" s="100"/>
      <c r="V15" s="112"/>
      <c r="W15" s="113"/>
      <c r="X15" s="114"/>
      <c r="Y15" s="113"/>
      <c r="Z15" s="115"/>
      <c r="AA15" s="115"/>
      <c r="AB15" s="115"/>
    </row>
    <row r="16" spans="1:28" ht="54" customHeight="1">
      <c r="A16" s="92">
        <v>4</v>
      </c>
      <c r="B16" s="11" t="s">
        <v>82</v>
      </c>
      <c r="C16" s="105" t="s">
        <v>187</v>
      </c>
      <c r="D16" s="106">
        <v>100</v>
      </c>
      <c r="E16" s="105" t="s">
        <v>67</v>
      </c>
      <c r="F16" s="174">
        <v>862.34100000000001</v>
      </c>
      <c r="G16" s="134">
        <v>551.44000000000005</v>
      </c>
      <c r="H16" s="134">
        <v>551.44000000000005</v>
      </c>
      <c r="I16" s="121"/>
      <c r="J16" s="121"/>
      <c r="K16" s="121"/>
      <c r="L16" s="35"/>
      <c r="U16" s="100"/>
      <c r="V16" s="112"/>
      <c r="W16" s="113"/>
      <c r="X16" s="114"/>
      <c r="Y16" s="113"/>
      <c r="Z16" s="115"/>
      <c r="AA16" s="115"/>
      <c r="AB16" s="115"/>
    </row>
    <row r="17" spans="1:28" ht="27.75" customHeight="1">
      <c r="A17" s="92">
        <v>5</v>
      </c>
      <c r="B17" s="37" t="s">
        <v>83</v>
      </c>
      <c r="C17" s="105" t="s">
        <v>187</v>
      </c>
      <c r="D17" s="106">
        <v>120</v>
      </c>
      <c r="E17" s="105" t="s">
        <v>67</v>
      </c>
      <c r="F17" s="174">
        <v>862.34100000000001</v>
      </c>
      <c r="G17" s="134">
        <v>551.44000000000005</v>
      </c>
      <c r="H17" s="134">
        <v>551.44000000000005</v>
      </c>
      <c r="I17" s="121"/>
      <c r="J17" s="121"/>
      <c r="K17" s="121"/>
      <c r="L17" s="35"/>
      <c r="U17" s="100"/>
      <c r="V17" s="112"/>
      <c r="W17" s="113"/>
      <c r="X17" s="114"/>
      <c r="Y17" s="113"/>
      <c r="Z17" s="115"/>
      <c r="AA17" s="115"/>
      <c r="AB17" s="115"/>
    </row>
    <row r="18" spans="1:28" ht="43.5" customHeight="1">
      <c r="A18" s="92">
        <v>6</v>
      </c>
      <c r="B18" s="11" t="s">
        <v>189</v>
      </c>
      <c r="C18" s="105" t="s">
        <v>187</v>
      </c>
      <c r="D18" s="106"/>
      <c r="E18" s="105" t="s">
        <v>159</v>
      </c>
      <c r="F18" s="174">
        <f>F19+F25+F26</f>
        <v>3281.6580000000004</v>
      </c>
      <c r="G18" s="134">
        <f>G19+G25</f>
        <v>2714.92</v>
      </c>
      <c r="H18" s="134">
        <f>H19+H25</f>
        <v>2714.92</v>
      </c>
      <c r="I18" s="121"/>
      <c r="J18" s="121"/>
      <c r="K18" s="121"/>
      <c r="L18" s="35"/>
      <c r="U18" s="100"/>
      <c r="V18" s="112"/>
      <c r="W18" s="113"/>
      <c r="X18" s="114"/>
      <c r="Y18" s="113"/>
      <c r="Z18" s="115"/>
      <c r="AA18" s="115"/>
      <c r="AB18" s="115"/>
    </row>
    <row r="19" spans="1:28" ht="57.75" customHeight="1">
      <c r="A19" s="92">
        <v>7</v>
      </c>
      <c r="B19" s="11" t="s">
        <v>82</v>
      </c>
      <c r="C19" s="105" t="s">
        <v>187</v>
      </c>
      <c r="D19" s="106">
        <v>100</v>
      </c>
      <c r="E19" s="105" t="s">
        <v>159</v>
      </c>
      <c r="F19" s="174">
        <f>F20</f>
        <v>2629.76</v>
      </c>
      <c r="G19" s="134">
        <f>G20</f>
        <v>2275.13</v>
      </c>
      <c r="H19" s="134">
        <f>H20</f>
        <v>2275.13</v>
      </c>
      <c r="I19" s="121"/>
      <c r="J19" s="121"/>
      <c r="K19" s="121"/>
      <c r="L19" s="35"/>
      <c r="U19" s="100"/>
      <c r="V19" s="116"/>
      <c r="W19" s="117"/>
      <c r="X19" s="118"/>
      <c r="Y19" s="117"/>
      <c r="Z19" s="115"/>
      <c r="AA19" s="115"/>
      <c r="AB19" s="115"/>
    </row>
    <row r="20" spans="1:28" ht="30.75" customHeight="1">
      <c r="A20" s="92">
        <v>8</v>
      </c>
      <c r="B20" s="37" t="s">
        <v>83</v>
      </c>
      <c r="C20" s="105" t="s">
        <v>187</v>
      </c>
      <c r="D20" s="106">
        <v>120</v>
      </c>
      <c r="E20" s="105" t="s">
        <v>159</v>
      </c>
      <c r="F20" s="174">
        <v>2629.76</v>
      </c>
      <c r="G20" s="134">
        <v>2275.13</v>
      </c>
      <c r="H20" s="134">
        <v>2275.13</v>
      </c>
      <c r="I20" s="121"/>
      <c r="J20" s="121"/>
      <c r="K20" s="121"/>
      <c r="L20" s="35"/>
      <c r="U20" s="100"/>
      <c r="V20" s="116"/>
      <c r="W20" s="117"/>
      <c r="X20" s="118"/>
      <c r="Y20" s="117"/>
      <c r="Z20" s="115"/>
      <c r="AA20" s="115"/>
      <c r="AB20" s="115"/>
    </row>
    <row r="21" spans="1:28" ht="42" customHeight="1">
      <c r="A21" s="92">
        <v>9</v>
      </c>
      <c r="B21" s="145" t="s">
        <v>314</v>
      </c>
      <c r="C21" s="105" t="s">
        <v>315</v>
      </c>
      <c r="D21" s="106"/>
      <c r="E21" s="105" t="s">
        <v>159</v>
      </c>
      <c r="F21" s="174">
        <v>243.779</v>
      </c>
      <c r="G21" s="134"/>
      <c r="H21" s="134"/>
      <c r="I21" s="121"/>
      <c r="J21" s="121"/>
      <c r="K21" s="121"/>
      <c r="L21" s="35"/>
      <c r="U21" s="100"/>
      <c r="V21" s="116"/>
      <c r="W21" s="117"/>
      <c r="X21" s="118"/>
      <c r="Y21" s="117"/>
      <c r="Z21" s="115"/>
      <c r="AA21" s="115"/>
      <c r="AB21" s="115"/>
    </row>
    <row r="22" spans="1:28" ht="61.5" customHeight="1">
      <c r="A22" s="92">
        <v>10</v>
      </c>
      <c r="B22" s="11" t="s">
        <v>82</v>
      </c>
      <c r="C22" s="105" t="s">
        <v>315</v>
      </c>
      <c r="D22" s="106">
        <v>100</v>
      </c>
      <c r="E22" s="105" t="s">
        <v>159</v>
      </c>
      <c r="F22" s="174">
        <v>243.779</v>
      </c>
      <c r="G22" s="134"/>
      <c r="H22" s="134"/>
      <c r="I22" s="121"/>
      <c r="J22" s="121"/>
      <c r="K22" s="121"/>
      <c r="L22" s="35"/>
      <c r="U22" s="100"/>
      <c r="V22" s="116"/>
      <c r="W22" s="117"/>
      <c r="X22" s="118"/>
      <c r="Y22" s="117"/>
      <c r="Z22" s="115"/>
      <c r="AA22" s="115"/>
      <c r="AB22" s="115"/>
    </row>
    <row r="23" spans="1:28" ht="30.75" customHeight="1">
      <c r="A23" s="92">
        <v>11</v>
      </c>
      <c r="B23" s="37" t="s">
        <v>83</v>
      </c>
      <c r="C23" s="105" t="s">
        <v>315</v>
      </c>
      <c r="D23" s="106">
        <v>120</v>
      </c>
      <c r="E23" s="105" t="s">
        <v>159</v>
      </c>
      <c r="F23" s="174">
        <v>243.779</v>
      </c>
      <c r="G23" s="134"/>
      <c r="H23" s="134"/>
      <c r="I23" s="121"/>
      <c r="J23" s="121"/>
      <c r="K23" s="121"/>
      <c r="L23" s="35"/>
      <c r="U23" s="100"/>
      <c r="V23" s="116"/>
      <c r="W23" s="117"/>
      <c r="X23" s="118"/>
      <c r="Y23" s="117"/>
      <c r="Z23" s="115"/>
      <c r="AA23" s="115"/>
      <c r="AB23" s="115"/>
    </row>
    <row r="24" spans="1:28" ht="30.75" customHeight="1">
      <c r="A24" s="92">
        <v>12</v>
      </c>
      <c r="B24" s="11" t="s">
        <v>84</v>
      </c>
      <c r="C24" s="105" t="s">
        <v>187</v>
      </c>
      <c r="D24" s="106">
        <v>200</v>
      </c>
      <c r="E24" s="105" t="s">
        <v>159</v>
      </c>
      <c r="F24" s="174">
        <v>644.63400000000001</v>
      </c>
      <c r="G24" s="134">
        <v>439.79</v>
      </c>
      <c r="H24" s="134">
        <v>439.79</v>
      </c>
      <c r="I24" s="121"/>
      <c r="J24" s="121"/>
      <c r="K24" s="121"/>
      <c r="L24" s="35"/>
      <c r="U24" s="100"/>
      <c r="V24" s="116"/>
      <c r="W24" s="117"/>
      <c r="X24" s="118"/>
      <c r="Y24" s="117"/>
      <c r="Z24" s="115"/>
      <c r="AA24" s="115"/>
      <c r="AB24" s="115"/>
    </row>
    <row r="25" spans="1:28" ht="30.75" customHeight="1">
      <c r="A25" s="92">
        <v>13</v>
      </c>
      <c r="B25" s="11" t="s">
        <v>292</v>
      </c>
      <c r="C25" s="105" t="s">
        <v>187</v>
      </c>
      <c r="D25" s="106">
        <v>240</v>
      </c>
      <c r="E25" s="105" t="s">
        <v>159</v>
      </c>
      <c r="F25" s="174">
        <v>644.63400000000001</v>
      </c>
      <c r="G25" s="134">
        <v>439.79</v>
      </c>
      <c r="H25" s="134">
        <v>439.79</v>
      </c>
      <c r="I25" s="121"/>
      <c r="J25" s="121"/>
      <c r="K25" s="121"/>
      <c r="L25" s="35"/>
      <c r="U25" s="100"/>
      <c r="V25" s="119"/>
      <c r="W25" s="117"/>
      <c r="X25" s="118"/>
      <c r="Y25" s="117"/>
      <c r="Z25" s="115"/>
      <c r="AA25" s="115"/>
      <c r="AB25" s="115"/>
    </row>
    <row r="26" spans="1:28" ht="17.25" customHeight="1">
      <c r="A26" s="92">
        <v>14</v>
      </c>
      <c r="B26" s="145" t="s">
        <v>168</v>
      </c>
      <c r="C26" s="105" t="s">
        <v>187</v>
      </c>
      <c r="D26" s="106">
        <v>800</v>
      </c>
      <c r="E26" s="105" t="s">
        <v>159</v>
      </c>
      <c r="F26" s="174">
        <v>7.2640000000000002</v>
      </c>
      <c r="G26" s="134"/>
      <c r="H26" s="134"/>
      <c r="I26" s="121"/>
      <c r="J26" s="121"/>
      <c r="K26" s="121"/>
      <c r="L26" s="35"/>
      <c r="U26" s="100"/>
      <c r="V26" s="119"/>
      <c r="W26" s="117"/>
      <c r="X26" s="118"/>
      <c r="Y26" s="117"/>
      <c r="Z26" s="115"/>
      <c r="AA26" s="115"/>
      <c r="AB26" s="115"/>
    </row>
    <row r="27" spans="1:28" ht="15" customHeight="1">
      <c r="A27" s="92">
        <v>15</v>
      </c>
      <c r="B27" s="145" t="s">
        <v>316</v>
      </c>
      <c r="C27" s="105" t="s">
        <v>187</v>
      </c>
      <c r="D27" s="106">
        <v>850</v>
      </c>
      <c r="E27" s="105" t="s">
        <v>159</v>
      </c>
      <c r="F27" s="174">
        <v>7.2640000000000002</v>
      </c>
      <c r="G27" s="134"/>
      <c r="H27" s="134"/>
      <c r="I27" s="121"/>
      <c r="J27" s="121"/>
      <c r="K27" s="121"/>
      <c r="L27" s="35"/>
      <c r="U27" s="100"/>
      <c r="V27" s="119"/>
      <c r="W27" s="117"/>
      <c r="X27" s="118"/>
      <c r="Y27" s="117"/>
      <c r="Z27" s="115"/>
      <c r="AA27" s="115"/>
      <c r="AB27" s="115"/>
    </row>
    <row r="28" spans="1:28" ht="39.75" customHeight="1">
      <c r="A28" s="92">
        <v>16</v>
      </c>
      <c r="B28" s="145" t="s">
        <v>337</v>
      </c>
      <c r="C28" s="175" t="s">
        <v>338</v>
      </c>
      <c r="D28" s="106"/>
      <c r="E28" s="105" t="s">
        <v>186</v>
      </c>
      <c r="F28" s="174">
        <v>67.233000000000004</v>
      </c>
      <c r="G28" s="134"/>
      <c r="H28" s="134"/>
      <c r="I28" s="121"/>
      <c r="J28" s="121"/>
      <c r="K28" s="121"/>
      <c r="L28" s="35"/>
      <c r="U28" s="100"/>
      <c r="V28" s="119"/>
      <c r="W28" s="117"/>
      <c r="X28" s="118"/>
      <c r="Y28" s="117"/>
      <c r="Z28" s="115"/>
      <c r="AA28" s="115"/>
      <c r="AB28" s="115"/>
    </row>
    <row r="29" spans="1:28" ht="27.75" customHeight="1">
      <c r="A29" s="92">
        <v>17</v>
      </c>
      <c r="B29" s="11" t="s">
        <v>84</v>
      </c>
      <c r="C29" s="175" t="s">
        <v>338</v>
      </c>
      <c r="D29" s="106">
        <v>200</v>
      </c>
      <c r="E29" s="105" t="s">
        <v>186</v>
      </c>
      <c r="F29" s="174">
        <v>67.233000000000004</v>
      </c>
      <c r="G29" s="134"/>
      <c r="H29" s="134"/>
      <c r="I29" s="121"/>
      <c r="J29" s="121"/>
      <c r="K29" s="121"/>
      <c r="L29" s="35"/>
      <c r="U29" s="100"/>
      <c r="V29" s="119"/>
      <c r="W29" s="117"/>
      <c r="X29" s="118"/>
      <c r="Y29" s="117"/>
      <c r="Z29" s="115"/>
      <c r="AA29" s="115"/>
      <c r="AB29" s="115"/>
    </row>
    <row r="30" spans="1:28" ht="27" customHeight="1">
      <c r="A30" s="92">
        <v>18</v>
      </c>
      <c r="B30" s="11" t="s">
        <v>292</v>
      </c>
      <c r="C30" s="175" t="s">
        <v>338</v>
      </c>
      <c r="D30" s="106">
        <v>240</v>
      </c>
      <c r="E30" s="105" t="s">
        <v>186</v>
      </c>
      <c r="F30" s="174">
        <v>67.233000000000004</v>
      </c>
      <c r="G30" s="134"/>
      <c r="H30" s="134"/>
      <c r="I30" s="121"/>
      <c r="J30" s="121"/>
      <c r="K30" s="121"/>
      <c r="L30" s="35"/>
      <c r="U30" s="100"/>
      <c r="V30" s="119"/>
      <c r="W30" s="117"/>
      <c r="X30" s="118"/>
      <c r="Y30" s="117"/>
      <c r="Z30" s="115"/>
      <c r="AA30" s="115"/>
      <c r="AB30" s="115"/>
    </row>
    <row r="31" spans="1:28" ht="44.25" customHeight="1">
      <c r="A31" s="92">
        <v>19</v>
      </c>
      <c r="B31" s="145" t="s">
        <v>340</v>
      </c>
      <c r="C31" s="175" t="s">
        <v>339</v>
      </c>
      <c r="D31" s="106"/>
      <c r="E31" s="105" t="s">
        <v>186</v>
      </c>
      <c r="F31" s="174">
        <v>6.7000000000000004E-2</v>
      </c>
      <c r="G31" s="134"/>
      <c r="H31" s="134"/>
      <c r="I31" s="121"/>
      <c r="J31" s="121"/>
      <c r="K31" s="121"/>
      <c r="L31" s="35"/>
      <c r="U31" s="100"/>
      <c r="V31" s="119"/>
      <c r="W31" s="117"/>
      <c r="X31" s="118"/>
      <c r="Y31" s="117"/>
      <c r="Z31" s="115"/>
      <c r="AA31" s="115"/>
      <c r="AB31" s="115"/>
    </row>
    <row r="32" spans="1:28" ht="34.5" customHeight="1">
      <c r="A32" s="92">
        <v>20</v>
      </c>
      <c r="B32" s="11" t="s">
        <v>84</v>
      </c>
      <c r="C32" s="175" t="s">
        <v>339</v>
      </c>
      <c r="D32" s="106">
        <v>200</v>
      </c>
      <c r="E32" s="105" t="s">
        <v>186</v>
      </c>
      <c r="F32" s="174">
        <v>6.7000000000000004E-2</v>
      </c>
      <c r="G32" s="134"/>
      <c r="H32" s="134"/>
      <c r="I32" s="121"/>
      <c r="J32" s="121"/>
      <c r="K32" s="121"/>
      <c r="L32" s="35"/>
      <c r="U32" s="100"/>
      <c r="V32" s="119"/>
      <c r="W32" s="117"/>
      <c r="X32" s="118"/>
      <c r="Y32" s="117"/>
      <c r="Z32" s="115"/>
      <c r="AA32" s="115"/>
      <c r="AB32" s="115"/>
    </row>
    <row r="33" spans="1:28" ht="31.5" customHeight="1">
      <c r="A33" s="92">
        <v>21</v>
      </c>
      <c r="B33" s="11" t="s">
        <v>292</v>
      </c>
      <c r="C33" s="175" t="s">
        <v>339</v>
      </c>
      <c r="D33" s="106">
        <v>240</v>
      </c>
      <c r="E33" s="105" t="s">
        <v>186</v>
      </c>
      <c r="F33" s="174">
        <v>6.7000000000000004E-2</v>
      </c>
      <c r="G33" s="134"/>
      <c r="H33" s="134"/>
      <c r="I33" s="121"/>
      <c r="J33" s="121"/>
      <c r="K33" s="121"/>
      <c r="L33" s="35"/>
      <c r="U33" s="100"/>
      <c r="V33" s="119"/>
      <c r="W33" s="117"/>
      <c r="X33" s="118"/>
      <c r="Y33" s="117"/>
      <c r="Z33" s="115"/>
      <c r="AA33" s="115"/>
      <c r="AB33" s="115"/>
    </row>
    <row r="34" spans="1:28" ht="17.25" customHeight="1">
      <c r="A34" s="92">
        <v>22</v>
      </c>
      <c r="B34" s="163" t="s">
        <v>190</v>
      </c>
      <c r="C34" s="126" t="s">
        <v>171</v>
      </c>
      <c r="D34" s="127"/>
      <c r="E34" s="126"/>
      <c r="F34" s="174">
        <f>F35+F38+F39</f>
        <v>1140.1440000000002</v>
      </c>
      <c r="G34" s="134">
        <f>G35+G38</f>
        <v>731.18</v>
      </c>
      <c r="H34" s="134">
        <f>H35+H38</f>
        <v>982.83</v>
      </c>
      <c r="I34" s="122"/>
      <c r="J34" s="122"/>
      <c r="K34" s="122"/>
      <c r="L34" s="41"/>
    </row>
    <row r="35" spans="1:28" ht="63" customHeight="1">
      <c r="A35" s="92">
        <v>23</v>
      </c>
      <c r="B35" s="11" t="s">
        <v>82</v>
      </c>
      <c r="C35" s="126" t="s">
        <v>209</v>
      </c>
      <c r="D35" s="127">
        <v>100</v>
      </c>
      <c r="E35" s="126" t="s">
        <v>186</v>
      </c>
      <c r="F35" s="174">
        <f>F36</f>
        <v>1087.2270000000001</v>
      </c>
      <c r="G35" s="134">
        <f>G36</f>
        <v>694.18</v>
      </c>
      <c r="H35" s="134">
        <f>H36</f>
        <v>945.83</v>
      </c>
      <c r="I35" s="122"/>
      <c r="J35" s="122"/>
      <c r="K35" s="122"/>
      <c r="L35" s="41"/>
    </row>
    <row r="36" spans="1:28" ht="17.25" customHeight="1">
      <c r="A36" s="92">
        <v>24</v>
      </c>
      <c r="B36" s="37" t="s">
        <v>191</v>
      </c>
      <c r="C36" s="126" t="s">
        <v>209</v>
      </c>
      <c r="D36" s="127">
        <v>110</v>
      </c>
      <c r="E36" s="126" t="s">
        <v>186</v>
      </c>
      <c r="F36" s="174">
        <v>1087.2270000000001</v>
      </c>
      <c r="G36" s="134">
        <v>694.18</v>
      </c>
      <c r="H36" s="134">
        <v>945.83</v>
      </c>
      <c r="I36" s="122"/>
      <c r="J36" s="122"/>
      <c r="K36" s="122"/>
      <c r="L36" s="41"/>
    </row>
    <row r="37" spans="1:28" ht="29.25" customHeight="1">
      <c r="A37" s="92">
        <v>25</v>
      </c>
      <c r="B37" s="11" t="s">
        <v>84</v>
      </c>
      <c r="C37" s="126" t="s">
        <v>194</v>
      </c>
      <c r="D37" s="127">
        <v>200</v>
      </c>
      <c r="E37" s="126" t="s">
        <v>186</v>
      </c>
      <c r="F37" s="174">
        <v>52.716999999999999</v>
      </c>
      <c r="G37" s="134">
        <v>37</v>
      </c>
      <c r="H37" s="134">
        <v>37</v>
      </c>
      <c r="I37" s="122"/>
      <c r="J37" s="122"/>
      <c r="K37" s="122"/>
      <c r="L37" s="41"/>
    </row>
    <row r="38" spans="1:28" ht="30.75" customHeight="1">
      <c r="A38" s="92">
        <v>26</v>
      </c>
      <c r="B38" s="11" t="s">
        <v>292</v>
      </c>
      <c r="C38" s="126" t="s">
        <v>209</v>
      </c>
      <c r="D38" s="127">
        <v>240</v>
      </c>
      <c r="E38" s="126" t="s">
        <v>186</v>
      </c>
      <c r="F38" s="174">
        <v>52.716999999999999</v>
      </c>
      <c r="G38" s="134">
        <v>37</v>
      </c>
      <c r="H38" s="134">
        <v>37</v>
      </c>
      <c r="I38" s="122"/>
      <c r="J38" s="122"/>
      <c r="K38" s="122"/>
      <c r="L38" s="41"/>
    </row>
    <row r="39" spans="1:28" ht="20.25" customHeight="1">
      <c r="A39" s="92">
        <v>27</v>
      </c>
      <c r="B39" s="145" t="s">
        <v>168</v>
      </c>
      <c r="C39" s="126" t="s">
        <v>209</v>
      </c>
      <c r="D39" s="127">
        <v>800</v>
      </c>
      <c r="E39" s="126" t="s">
        <v>186</v>
      </c>
      <c r="F39" s="174">
        <v>0.2</v>
      </c>
      <c r="G39" s="134"/>
      <c r="H39" s="134"/>
      <c r="I39" s="122"/>
      <c r="J39" s="122"/>
      <c r="K39" s="122"/>
      <c r="L39" s="41"/>
    </row>
    <row r="40" spans="1:28" ht="18" customHeight="1">
      <c r="A40" s="92">
        <v>28</v>
      </c>
      <c r="B40" s="145" t="s">
        <v>316</v>
      </c>
      <c r="C40" s="126" t="s">
        <v>209</v>
      </c>
      <c r="D40" s="127">
        <v>850</v>
      </c>
      <c r="E40" s="126" t="s">
        <v>186</v>
      </c>
      <c r="F40" s="174">
        <v>0.2</v>
      </c>
      <c r="G40" s="134"/>
      <c r="H40" s="134"/>
      <c r="I40" s="122"/>
      <c r="J40" s="122"/>
      <c r="K40" s="122"/>
      <c r="L40" s="41"/>
    </row>
    <row r="41" spans="1:28" ht="43.5" customHeight="1">
      <c r="A41" s="92">
        <v>29</v>
      </c>
      <c r="B41" s="142" t="s">
        <v>360</v>
      </c>
      <c r="C41" s="126" t="s">
        <v>361</v>
      </c>
      <c r="D41" s="127"/>
      <c r="E41" s="126"/>
      <c r="F41" s="174">
        <f>F42+F45+F48+F51+F54+F57+F60</f>
        <v>852.03300000000002</v>
      </c>
      <c r="G41" s="134"/>
      <c r="H41" s="134"/>
      <c r="I41" s="122"/>
      <c r="J41" s="122"/>
      <c r="K41" s="122"/>
      <c r="L41" s="41"/>
    </row>
    <row r="42" spans="1:28" ht="72.75" customHeight="1">
      <c r="A42" s="92">
        <v>30</v>
      </c>
      <c r="B42" s="145" t="s">
        <v>341</v>
      </c>
      <c r="C42" s="175" t="s">
        <v>342</v>
      </c>
      <c r="D42" s="127"/>
      <c r="E42" s="126" t="s">
        <v>186</v>
      </c>
      <c r="F42" s="170">
        <v>334.38499999999999</v>
      </c>
      <c r="G42" s="134"/>
      <c r="H42" s="134"/>
      <c r="I42" s="122"/>
      <c r="J42" s="122"/>
      <c r="K42" s="122"/>
      <c r="L42" s="41"/>
    </row>
    <row r="43" spans="1:28" ht="27" customHeight="1">
      <c r="A43" s="92">
        <v>31</v>
      </c>
      <c r="B43" s="11" t="s">
        <v>84</v>
      </c>
      <c r="C43" s="175" t="s">
        <v>342</v>
      </c>
      <c r="D43" s="127">
        <v>200</v>
      </c>
      <c r="E43" s="126" t="s">
        <v>186</v>
      </c>
      <c r="F43" s="170">
        <v>334.38499999999999</v>
      </c>
      <c r="G43" s="134"/>
      <c r="H43" s="134"/>
      <c r="I43" s="122"/>
      <c r="J43" s="122"/>
      <c r="K43" s="122"/>
      <c r="L43" s="41"/>
    </row>
    <row r="44" spans="1:28" ht="28.5" customHeight="1">
      <c r="A44" s="92">
        <v>32</v>
      </c>
      <c r="B44" s="11" t="s">
        <v>292</v>
      </c>
      <c r="C44" s="175" t="s">
        <v>342</v>
      </c>
      <c r="D44" s="127">
        <v>240</v>
      </c>
      <c r="E44" s="126" t="s">
        <v>186</v>
      </c>
      <c r="F44" s="170">
        <v>334.38499999999999</v>
      </c>
      <c r="G44" s="134"/>
      <c r="H44" s="134"/>
      <c r="I44" s="122"/>
      <c r="J44" s="122"/>
      <c r="K44" s="122"/>
      <c r="L44" s="41"/>
    </row>
    <row r="45" spans="1:28" ht="64.5" customHeight="1">
      <c r="A45" s="92">
        <v>33</v>
      </c>
      <c r="B45" s="145" t="s">
        <v>343</v>
      </c>
      <c r="C45" s="175" t="s">
        <v>344</v>
      </c>
      <c r="D45" s="127"/>
      <c r="E45" s="126" t="s">
        <v>186</v>
      </c>
      <c r="F45" s="170">
        <v>0.375</v>
      </c>
      <c r="G45" s="134"/>
      <c r="H45" s="134"/>
      <c r="I45" s="122"/>
      <c r="J45" s="122"/>
      <c r="K45" s="122"/>
      <c r="L45" s="41"/>
    </row>
    <row r="46" spans="1:28" ht="27" customHeight="1">
      <c r="A46" s="92">
        <v>34</v>
      </c>
      <c r="B46" s="11" t="s">
        <v>84</v>
      </c>
      <c r="C46" s="175" t="s">
        <v>344</v>
      </c>
      <c r="D46" s="127">
        <v>200</v>
      </c>
      <c r="E46" s="126" t="s">
        <v>186</v>
      </c>
      <c r="F46" s="170">
        <v>0.375</v>
      </c>
      <c r="G46" s="134"/>
      <c r="H46" s="134"/>
      <c r="I46" s="122"/>
      <c r="J46" s="122"/>
      <c r="K46" s="122"/>
      <c r="L46" s="41"/>
    </row>
    <row r="47" spans="1:28" ht="27.75" customHeight="1">
      <c r="A47" s="92">
        <v>35</v>
      </c>
      <c r="B47" s="11" t="s">
        <v>292</v>
      </c>
      <c r="C47" s="175" t="s">
        <v>344</v>
      </c>
      <c r="D47" s="127">
        <v>240</v>
      </c>
      <c r="E47" s="126" t="s">
        <v>186</v>
      </c>
      <c r="F47" s="170">
        <v>0.375</v>
      </c>
      <c r="G47" s="134"/>
      <c r="H47" s="134"/>
      <c r="I47" s="122"/>
      <c r="J47" s="122"/>
      <c r="K47" s="122"/>
      <c r="L47" s="41"/>
    </row>
    <row r="48" spans="1:28" ht="72" customHeight="1">
      <c r="A48" s="92">
        <v>36</v>
      </c>
      <c r="B48" s="178" t="s">
        <v>352</v>
      </c>
      <c r="C48" s="175" t="s">
        <v>351</v>
      </c>
      <c r="D48" s="127"/>
      <c r="E48" s="126" t="s">
        <v>350</v>
      </c>
      <c r="F48" s="170">
        <v>14.337</v>
      </c>
      <c r="G48" s="134"/>
      <c r="H48" s="134"/>
      <c r="I48" s="122"/>
      <c r="J48" s="122"/>
      <c r="K48" s="122"/>
      <c r="L48" s="41"/>
    </row>
    <row r="49" spans="1:12" ht="27.75" customHeight="1">
      <c r="A49" s="92">
        <v>37</v>
      </c>
      <c r="B49" s="11" t="s">
        <v>84</v>
      </c>
      <c r="C49" s="175" t="s">
        <v>351</v>
      </c>
      <c r="D49" s="127">
        <v>200</v>
      </c>
      <c r="E49" s="126" t="s">
        <v>350</v>
      </c>
      <c r="F49" s="170">
        <v>14.337</v>
      </c>
      <c r="G49" s="134"/>
      <c r="H49" s="134"/>
      <c r="I49" s="122"/>
      <c r="J49" s="122"/>
      <c r="K49" s="122"/>
      <c r="L49" s="41"/>
    </row>
    <row r="50" spans="1:12" ht="27.75" customHeight="1">
      <c r="A50" s="92">
        <v>38</v>
      </c>
      <c r="B50" s="11" t="s">
        <v>292</v>
      </c>
      <c r="C50" s="175" t="s">
        <v>351</v>
      </c>
      <c r="D50" s="127">
        <v>240</v>
      </c>
      <c r="E50" s="126" t="s">
        <v>350</v>
      </c>
      <c r="F50" s="170">
        <v>14.337</v>
      </c>
      <c r="G50" s="134"/>
      <c r="H50" s="134"/>
      <c r="I50" s="122"/>
      <c r="J50" s="122"/>
      <c r="K50" s="122"/>
      <c r="L50" s="41"/>
    </row>
    <row r="51" spans="1:12" ht="77.25" customHeight="1">
      <c r="A51" s="92">
        <v>39</v>
      </c>
      <c r="B51" s="178" t="s">
        <v>353</v>
      </c>
      <c r="C51" s="175" t="s">
        <v>354</v>
      </c>
      <c r="D51" s="127"/>
      <c r="E51" s="126" t="s">
        <v>350</v>
      </c>
      <c r="F51" s="170">
        <v>0.754</v>
      </c>
      <c r="G51" s="134"/>
      <c r="H51" s="134"/>
      <c r="I51" s="122"/>
      <c r="J51" s="122"/>
      <c r="K51" s="122"/>
      <c r="L51" s="41"/>
    </row>
    <row r="52" spans="1:12" ht="27.75" customHeight="1">
      <c r="A52" s="92">
        <v>40</v>
      </c>
      <c r="B52" s="11" t="s">
        <v>84</v>
      </c>
      <c r="C52" s="175" t="s">
        <v>354</v>
      </c>
      <c r="D52" s="127">
        <v>200</v>
      </c>
      <c r="E52" s="126" t="s">
        <v>350</v>
      </c>
      <c r="F52" s="170">
        <v>0.754</v>
      </c>
      <c r="G52" s="134"/>
      <c r="H52" s="134"/>
      <c r="I52" s="122"/>
      <c r="J52" s="122"/>
      <c r="K52" s="122"/>
      <c r="L52" s="41"/>
    </row>
    <row r="53" spans="1:12" ht="27.75" customHeight="1">
      <c r="A53" s="92">
        <v>41</v>
      </c>
      <c r="B53" s="11" t="s">
        <v>292</v>
      </c>
      <c r="C53" s="175" t="s">
        <v>354</v>
      </c>
      <c r="D53" s="127">
        <v>240</v>
      </c>
      <c r="E53" s="126" t="s">
        <v>350</v>
      </c>
      <c r="F53" s="170">
        <v>0.754</v>
      </c>
      <c r="G53" s="134"/>
      <c r="H53" s="134"/>
      <c r="I53" s="122"/>
      <c r="J53" s="122"/>
      <c r="K53" s="122"/>
      <c r="L53" s="41"/>
    </row>
    <row r="54" spans="1:12" ht="27.75" customHeight="1">
      <c r="A54" s="92">
        <v>42</v>
      </c>
      <c r="B54" s="181" t="s">
        <v>366</v>
      </c>
      <c r="C54" s="175" t="s">
        <v>367</v>
      </c>
      <c r="D54" s="127"/>
      <c r="E54" s="126" t="s">
        <v>165</v>
      </c>
      <c r="F54" s="170">
        <v>500</v>
      </c>
      <c r="G54" s="134"/>
      <c r="H54" s="134"/>
      <c r="I54" s="122"/>
      <c r="J54" s="122"/>
      <c r="K54" s="122"/>
      <c r="L54" s="41"/>
    </row>
    <row r="55" spans="1:12" ht="27.75" customHeight="1">
      <c r="A55" s="92">
        <v>43</v>
      </c>
      <c r="B55" s="11" t="s">
        <v>84</v>
      </c>
      <c r="C55" s="175" t="s">
        <v>367</v>
      </c>
      <c r="D55" s="127">
        <v>200</v>
      </c>
      <c r="E55" s="126" t="s">
        <v>165</v>
      </c>
      <c r="F55" s="170">
        <v>500</v>
      </c>
      <c r="G55" s="134"/>
      <c r="H55" s="134"/>
      <c r="I55" s="122"/>
      <c r="J55" s="122"/>
      <c r="K55" s="122"/>
      <c r="L55" s="41"/>
    </row>
    <row r="56" spans="1:12" ht="27.75" customHeight="1">
      <c r="A56" s="92">
        <v>44</v>
      </c>
      <c r="B56" s="11" t="s">
        <v>292</v>
      </c>
      <c r="C56" s="175" t="s">
        <v>367</v>
      </c>
      <c r="D56" s="127">
        <v>240</v>
      </c>
      <c r="E56" s="126" t="s">
        <v>165</v>
      </c>
      <c r="F56" s="170">
        <v>500</v>
      </c>
      <c r="G56" s="134"/>
      <c r="H56" s="134"/>
      <c r="I56" s="122"/>
      <c r="J56" s="122"/>
      <c r="K56" s="122"/>
      <c r="L56" s="41"/>
    </row>
    <row r="57" spans="1:12" ht="27.75" customHeight="1">
      <c r="A57" s="92">
        <v>45</v>
      </c>
      <c r="B57" s="181" t="s">
        <v>365</v>
      </c>
      <c r="C57" s="175" t="s">
        <v>368</v>
      </c>
      <c r="D57" s="127"/>
      <c r="E57" s="126" t="s">
        <v>165</v>
      </c>
      <c r="F57" s="170">
        <v>0.5</v>
      </c>
      <c r="G57" s="134"/>
      <c r="H57" s="134"/>
      <c r="I57" s="122"/>
      <c r="J57" s="122"/>
      <c r="K57" s="122"/>
      <c r="L57" s="41"/>
    </row>
    <row r="58" spans="1:12" ht="27.75" customHeight="1">
      <c r="A58" s="92">
        <v>46</v>
      </c>
      <c r="B58" s="11" t="s">
        <v>84</v>
      </c>
      <c r="C58" s="175" t="s">
        <v>368</v>
      </c>
      <c r="D58" s="127">
        <v>200</v>
      </c>
      <c r="E58" s="126" t="s">
        <v>165</v>
      </c>
      <c r="F58" s="170">
        <v>0.5</v>
      </c>
      <c r="G58" s="134"/>
      <c r="H58" s="134"/>
      <c r="I58" s="122"/>
      <c r="J58" s="122"/>
      <c r="K58" s="122"/>
      <c r="L58" s="41"/>
    </row>
    <row r="59" spans="1:12" ht="27.75" customHeight="1">
      <c r="A59" s="92">
        <v>47</v>
      </c>
      <c r="B59" s="11" t="s">
        <v>292</v>
      </c>
      <c r="C59" s="175" t="s">
        <v>368</v>
      </c>
      <c r="D59" s="127">
        <v>240</v>
      </c>
      <c r="E59" s="126" t="s">
        <v>165</v>
      </c>
      <c r="F59" s="170">
        <v>0.5</v>
      </c>
      <c r="G59" s="134"/>
      <c r="H59" s="134"/>
      <c r="I59" s="122"/>
      <c r="J59" s="122"/>
      <c r="K59" s="122"/>
      <c r="L59" s="41"/>
    </row>
    <row r="60" spans="1:12" ht="27.75" customHeight="1">
      <c r="A60" s="92">
        <v>48</v>
      </c>
      <c r="B60" s="181" t="s">
        <v>369</v>
      </c>
      <c r="C60" s="175" t="s">
        <v>370</v>
      </c>
      <c r="D60" s="127"/>
      <c r="E60" s="126" t="s">
        <v>165</v>
      </c>
      <c r="F60" s="170">
        <v>1.6819999999999999</v>
      </c>
      <c r="G60" s="134"/>
      <c r="H60" s="134"/>
      <c r="I60" s="122"/>
      <c r="J60" s="122"/>
      <c r="K60" s="122"/>
      <c r="L60" s="41"/>
    </row>
    <row r="61" spans="1:12" ht="27.75" customHeight="1">
      <c r="A61" s="92">
        <v>49</v>
      </c>
      <c r="B61" s="11" t="s">
        <v>84</v>
      </c>
      <c r="C61" s="175" t="s">
        <v>370</v>
      </c>
      <c r="D61" s="127">
        <v>200</v>
      </c>
      <c r="E61" s="126" t="s">
        <v>165</v>
      </c>
      <c r="F61" s="170">
        <v>1.6819999999999999</v>
      </c>
      <c r="G61" s="134"/>
      <c r="H61" s="134"/>
      <c r="I61" s="122"/>
      <c r="J61" s="122"/>
      <c r="K61" s="122"/>
      <c r="L61" s="41"/>
    </row>
    <row r="62" spans="1:12" ht="27.75" customHeight="1">
      <c r="A62" s="92">
        <v>50</v>
      </c>
      <c r="B62" s="11" t="s">
        <v>292</v>
      </c>
      <c r="C62" s="175" t="s">
        <v>370</v>
      </c>
      <c r="D62" s="127">
        <v>240</v>
      </c>
      <c r="E62" s="126" t="s">
        <v>165</v>
      </c>
      <c r="F62" s="170">
        <v>1.6819999999999999</v>
      </c>
      <c r="G62" s="134"/>
      <c r="H62" s="134"/>
      <c r="I62" s="122"/>
      <c r="J62" s="122"/>
      <c r="K62" s="122"/>
      <c r="L62" s="41"/>
    </row>
    <row r="63" spans="1:12" ht="33.75" customHeight="1">
      <c r="A63" s="92">
        <v>51</v>
      </c>
      <c r="B63" s="165" t="s">
        <v>192</v>
      </c>
      <c r="C63" s="126" t="s">
        <v>172</v>
      </c>
      <c r="D63" s="127"/>
      <c r="E63" s="126"/>
      <c r="F63" s="174">
        <v>373.01799999999997</v>
      </c>
      <c r="G63" s="134">
        <f>G71</f>
        <v>198.4</v>
      </c>
      <c r="H63" s="134">
        <f>H71</f>
        <v>204.8</v>
      </c>
      <c r="I63" s="121"/>
      <c r="J63" s="121"/>
      <c r="K63" s="121"/>
      <c r="L63" s="35"/>
    </row>
    <row r="64" spans="1:12" ht="52.5" customHeight="1">
      <c r="A64" s="92">
        <v>52</v>
      </c>
      <c r="B64" s="171" t="s">
        <v>311</v>
      </c>
      <c r="C64" s="126" t="s">
        <v>322</v>
      </c>
      <c r="D64" s="127"/>
      <c r="E64" s="126" t="s">
        <v>164</v>
      </c>
      <c r="F64" s="174">
        <v>200</v>
      </c>
      <c r="G64" s="134"/>
      <c r="H64" s="134"/>
      <c r="I64" s="121"/>
      <c r="J64" s="121"/>
      <c r="K64" s="121"/>
      <c r="L64" s="35"/>
    </row>
    <row r="65" spans="1:12" ht="33.75" customHeight="1">
      <c r="A65" s="92">
        <v>53</v>
      </c>
      <c r="B65" s="11" t="s">
        <v>84</v>
      </c>
      <c r="C65" s="126" t="s">
        <v>322</v>
      </c>
      <c r="D65" s="127">
        <v>200</v>
      </c>
      <c r="E65" s="126" t="s">
        <v>164</v>
      </c>
      <c r="F65" s="174">
        <v>200</v>
      </c>
      <c r="G65" s="134"/>
      <c r="H65" s="134"/>
      <c r="I65" s="121"/>
      <c r="J65" s="121"/>
      <c r="K65" s="121"/>
      <c r="L65" s="35"/>
    </row>
    <row r="66" spans="1:12" ht="33.75" customHeight="1">
      <c r="A66" s="92">
        <v>54</v>
      </c>
      <c r="B66" s="11" t="s">
        <v>292</v>
      </c>
      <c r="C66" s="126" t="s">
        <v>322</v>
      </c>
      <c r="D66" s="127">
        <v>240</v>
      </c>
      <c r="E66" s="126" t="s">
        <v>164</v>
      </c>
      <c r="F66" s="174">
        <v>200</v>
      </c>
      <c r="G66" s="134"/>
      <c r="H66" s="134"/>
      <c r="I66" s="121"/>
      <c r="J66" s="121"/>
      <c r="K66" s="121"/>
      <c r="L66" s="35"/>
    </row>
    <row r="67" spans="1:12" ht="57" customHeight="1">
      <c r="A67" s="92">
        <v>55</v>
      </c>
      <c r="B67" s="171" t="s">
        <v>327</v>
      </c>
      <c r="C67" s="126" t="s">
        <v>323</v>
      </c>
      <c r="D67" s="127"/>
      <c r="E67" s="126" t="s">
        <v>164</v>
      </c>
      <c r="F67" s="174">
        <v>7.9470000000000001</v>
      </c>
      <c r="G67" s="134"/>
      <c r="H67" s="134"/>
      <c r="I67" s="121"/>
      <c r="J67" s="121"/>
      <c r="K67" s="121"/>
      <c r="L67" s="35"/>
    </row>
    <row r="68" spans="1:12" ht="33.75" customHeight="1">
      <c r="A68" s="92">
        <v>56</v>
      </c>
      <c r="B68" s="11" t="s">
        <v>84</v>
      </c>
      <c r="C68" s="126" t="s">
        <v>323</v>
      </c>
      <c r="D68" s="127">
        <v>200</v>
      </c>
      <c r="E68" s="126" t="s">
        <v>164</v>
      </c>
      <c r="F68" s="174">
        <v>7.9470000000000001</v>
      </c>
      <c r="G68" s="134"/>
      <c r="H68" s="134"/>
      <c r="I68" s="121"/>
      <c r="J68" s="121"/>
      <c r="K68" s="121"/>
      <c r="L68" s="35"/>
    </row>
    <row r="69" spans="1:12" ht="33.75" customHeight="1">
      <c r="A69" s="92">
        <v>57</v>
      </c>
      <c r="B69" s="11" t="s">
        <v>292</v>
      </c>
      <c r="C69" s="126" t="s">
        <v>323</v>
      </c>
      <c r="D69" s="127">
        <v>240</v>
      </c>
      <c r="E69" s="126" t="s">
        <v>164</v>
      </c>
      <c r="F69" s="174">
        <v>7.9470000000000001</v>
      </c>
      <c r="G69" s="134"/>
      <c r="H69" s="134"/>
      <c r="I69" s="121"/>
      <c r="J69" s="121"/>
      <c r="K69" s="121"/>
      <c r="L69" s="35"/>
    </row>
    <row r="70" spans="1:12" ht="33.75" customHeight="1">
      <c r="A70" s="92">
        <v>58</v>
      </c>
      <c r="B70" s="145" t="s">
        <v>214</v>
      </c>
      <c r="C70" s="126" t="s">
        <v>305</v>
      </c>
      <c r="D70" s="127"/>
      <c r="E70" s="126" t="s">
        <v>164</v>
      </c>
      <c r="F70" s="174">
        <v>165.071</v>
      </c>
      <c r="G70" s="134">
        <f>G71</f>
        <v>198.4</v>
      </c>
      <c r="H70" s="134">
        <f>H71</f>
        <v>204.8</v>
      </c>
      <c r="I70" s="121"/>
      <c r="J70" s="121"/>
      <c r="K70" s="121"/>
      <c r="L70" s="35"/>
    </row>
    <row r="71" spans="1:12" ht="34.5" customHeight="1">
      <c r="A71" s="92">
        <v>59</v>
      </c>
      <c r="B71" s="99" t="s">
        <v>84</v>
      </c>
      <c r="C71" s="126" t="s">
        <v>305</v>
      </c>
      <c r="D71" s="127">
        <v>200</v>
      </c>
      <c r="E71" s="126" t="s">
        <v>164</v>
      </c>
      <c r="F71" s="174">
        <v>165.071</v>
      </c>
      <c r="G71" s="134">
        <f>G72</f>
        <v>198.4</v>
      </c>
      <c r="H71" s="134">
        <f>H72</f>
        <v>204.8</v>
      </c>
      <c r="I71" s="121"/>
      <c r="J71" s="121"/>
      <c r="K71" s="121"/>
      <c r="L71" s="35"/>
    </row>
    <row r="72" spans="1:12" ht="36.75" customHeight="1">
      <c r="A72" s="92">
        <v>60</v>
      </c>
      <c r="B72" s="11" t="s">
        <v>292</v>
      </c>
      <c r="C72" s="126" t="s">
        <v>305</v>
      </c>
      <c r="D72" s="127">
        <v>240</v>
      </c>
      <c r="E72" s="126" t="s">
        <v>164</v>
      </c>
      <c r="F72" s="174">
        <v>165.071</v>
      </c>
      <c r="G72" s="134">
        <v>198.4</v>
      </c>
      <c r="H72" s="134">
        <v>204.8</v>
      </c>
      <c r="I72" s="121"/>
      <c r="J72" s="121"/>
      <c r="K72" s="121"/>
      <c r="L72" s="35"/>
    </row>
    <row r="73" spans="1:12" ht="34.5" customHeight="1">
      <c r="A73" s="92">
        <v>61</v>
      </c>
      <c r="B73" s="166" t="s">
        <v>387</v>
      </c>
      <c r="C73" s="105" t="s">
        <v>174</v>
      </c>
      <c r="D73" s="106"/>
      <c r="E73" s="105" t="s">
        <v>165</v>
      </c>
      <c r="F73" s="174">
        <f>F80+F82+F74+F77</f>
        <v>483.59899999999999</v>
      </c>
      <c r="G73" s="134">
        <v>100</v>
      </c>
      <c r="H73" s="134">
        <v>100</v>
      </c>
      <c r="I73" s="121"/>
      <c r="J73" s="121"/>
      <c r="K73" s="121"/>
      <c r="L73" s="35"/>
    </row>
    <row r="74" spans="1:12" ht="34.5" customHeight="1">
      <c r="A74" s="92">
        <v>62</v>
      </c>
      <c r="B74" s="179" t="s">
        <v>358</v>
      </c>
      <c r="C74" s="175" t="s">
        <v>356</v>
      </c>
      <c r="D74" s="106"/>
      <c r="E74" s="105" t="s">
        <v>165</v>
      </c>
      <c r="F74" s="174">
        <v>224.62899999999999</v>
      </c>
      <c r="G74" s="134"/>
      <c r="H74" s="134"/>
      <c r="I74" s="121"/>
      <c r="J74" s="121"/>
      <c r="K74" s="121"/>
      <c r="L74" s="35"/>
    </row>
    <row r="75" spans="1:12" ht="34.5" customHeight="1">
      <c r="A75" s="92">
        <v>63</v>
      </c>
      <c r="B75" s="99" t="s">
        <v>84</v>
      </c>
      <c r="C75" s="175" t="s">
        <v>356</v>
      </c>
      <c r="D75" s="106">
        <v>200</v>
      </c>
      <c r="E75" s="105" t="s">
        <v>165</v>
      </c>
      <c r="F75" s="174">
        <v>224.62899999999999</v>
      </c>
      <c r="G75" s="134"/>
      <c r="H75" s="134"/>
      <c r="I75" s="121"/>
      <c r="J75" s="121"/>
      <c r="K75" s="121"/>
      <c r="L75" s="35"/>
    </row>
    <row r="76" spans="1:12" ht="34.5" customHeight="1">
      <c r="A76" s="92">
        <v>64</v>
      </c>
      <c r="B76" s="11" t="s">
        <v>292</v>
      </c>
      <c r="C76" s="175" t="s">
        <v>356</v>
      </c>
      <c r="D76" s="106">
        <v>240</v>
      </c>
      <c r="E76" s="105" t="s">
        <v>165</v>
      </c>
      <c r="F76" s="174">
        <v>224.62899999999999</v>
      </c>
      <c r="G76" s="134"/>
      <c r="H76" s="134"/>
      <c r="I76" s="121"/>
      <c r="J76" s="121"/>
      <c r="K76" s="121"/>
      <c r="L76" s="35"/>
    </row>
    <row r="77" spans="1:12" ht="34.5" customHeight="1">
      <c r="A77" s="92">
        <v>65</v>
      </c>
      <c r="B77" s="179" t="s">
        <v>359</v>
      </c>
      <c r="C77" s="175" t="s">
        <v>357</v>
      </c>
      <c r="D77" s="106"/>
      <c r="E77" s="105" t="s">
        <v>165</v>
      </c>
      <c r="F77" s="174">
        <v>1.1910000000000001</v>
      </c>
      <c r="G77" s="134"/>
      <c r="H77" s="134"/>
      <c r="I77" s="121"/>
      <c r="J77" s="121"/>
      <c r="K77" s="121"/>
      <c r="L77" s="35"/>
    </row>
    <row r="78" spans="1:12" ht="34.5" customHeight="1">
      <c r="A78" s="92">
        <v>66</v>
      </c>
      <c r="B78" s="99" t="s">
        <v>84</v>
      </c>
      <c r="C78" s="175" t="s">
        <v>357</v>
      </c>
      <c r="D78" s="106">
        <v>200</v>
      </c>
      <c r="E78" s="105" t="s">
        <v>165</v>
      </c>
      <c r="F78" s="174">
        <v>1.1910000000000001</v>
      </c>
      <c r="G78" s="134"/>
      <c r="H78" s="134"/>
      <c r="I78" s="121"/>
      <c r="J78" s="121"/>
      <c r="K78" s="121"/>
      <c r="L78" s="35"/>
    </row>
    <row r="79" spans="1:12" ht="34.5" customHeight="1">
      <c r="A79" s="92">
        <v>67</v>
      </c>
      <c r="B79" s="11" t="s">
        <v>292</v>
      </c>
      <c r="C79" s="175" t="s">
        <v>357</v>
      </c>
      <c r="D79" s="106">
        <v>240</v>
      </c>
      <c r="E79" s="105" t="s">
        <v>165</v>
      </c>
      <c r="F79" s="174">
        <v>1.1910000000000001</v>
      </c>
      <c r="G79" s="134"/>
      <c r="H79" s="134"/>
      <c r="I79" s="121"/>
      <c r="J79" s="121"/>
      <c r="K79" s="121"/>
      <c r="L79" s="35"/>
    </row>
    <row r="80" spans="1:12" ht="39" customHeight="1">
      <c r="A80" s="92">
        <v>68</v>
      </c>
      <c r="B80" s="99" t="s">
        <v>84</v>
      </c>
      <c r="C80" s="105" t="s">
        <v>195</v>
      </c>
      <c r="D80" s="106">
        <v>200</v>
      </c>
      <c r="E80" s="105" t="s">
        <v>165</v>
      </c>
      <c r="F80" s="174">
        <v>236.298</v>
      </c>
      <c r="G80" s="134">
        <v>100</v>
      </c>
      <c r="H80" s="134">
        <v>100</v>
      </c>
      <c r="I80" s="121"/>
      <c r="J80" s="121"/>
      <c r="K80" s="121"/>
      <c r="L80" s="35"/>
    </row>
    <row r="81" spans="1:12" ht="35.25" customHeight="1">
      <c r="A81" s="92">
        <v>69</v>
      </c>
      <c r="B81" s="11" t="s">
        <v>292</v>
      </c>
      <c r="C81" s="105" t="s">
        <v>195</v>
      </c>
      <c r="D81" s="106">
        <v>240</v>
      </c>
      <c r="E81" s="105" t="s">
        <v>165</v>
      </c>
      <c r="F81" s="174">
        <v>236.298</v>
      </c>
      <c r="G81" s="134">
        <v>100</v>
      </c>
      <c r="H81" s="134">
        <v>100</v>
      </c>
      <c r="I81" s="121"/>
      <c r="J81" s="121"/>
      <c r="K81" s="121"/>
      <c r="L81" s="35"/>
    </row>
    <row r="82" spans="1:12" ht="35.25" customHeight="1">
      <c r="A82" s="92">
        <v>70</v>
      </c>
      <c r="B82" s="99" t="s">
        <v>84</v>
      </c>
      <c r="C82" s="105" t="s">
        <v>325</v>
      </c>
      <c r="D82" s="106">
        <v>200</v>
      </c>
      <c r="E82" s="105" t="s">
        <v>165</v>
      </c>
      <c r="F82" s="174">
        <v>21.481000000000002</v>
      </c>
      <c r="G82" s="134"/>
      <c r="H82" s="134"/>
      <c r="I82" s="121"/>
      <c r="J82" s="121"/>
      <c r="K82" s="121"/>
      <c r="L82" s="35"/>
    </row>
    <row r="83" spans="1:12" ht="35.25" customHeight="1">
      <c r="A83" s="92">
        <v>71</v>
      </c>
      <c r="B83" s="11" t="s">
        <v>292</v>
      </c>
      <c r="C83" s="105" t="s">
        <v>325</v>
      </c>
      <c r="D83" s="106">
        <v>240</v>
      </c>
      <c r="E83" s="105" t="s">
        <v>165</v>
      </c>
      <c r="F83" s="174">
        <v>21.481000000000002</v>
      </c>
      <c r="G83" s="134"/>
      <c r="H83" s="134"/>
      <c r="I83" s="121"/>
      <c r="J83" s="121"/>
      <c r="K83" s="121"/>
      <c r="L83" s="35"/>
    </row>
    <row r="84" spans="1:12" ht="30" customHeight="1">
      <c r="A84" s="92">
        <v>72</v>
      </c>
      <c r="B84" s="162" t="s">
        <v>301</v>
      </c>
      <c r="C84" s="105" t="s">
        <v>196</v>
      </c>
      <c r="D84" s="106"/>
      <c r="E84" s="105"/>
      <c r="F84" s="174">
        <f>F92+F97+F98+F93+F85+F88</f>
        <v>3655.6260000000002</v>
      </c>
      <c r="G84" s="134">
        <f>G92+G97+G98</f>
        <v>2184.7799999999997</v>
      </c>
      <c r="H84" s="134">
        <f>H92+H97</f>
        <v>1664.47</v>
      </c>
      <c r="I84" s="121"/>
      <c r="J84" s="121"/>
      <c r="K84" s="121"/>
      <c r="L84" s="35"/>
    </row>
    <row r="85" spans="1:12" ht="67.5" customHeight="1">
      <c r="A85" s="92">
        <v>73</v>
      </c>
      <c r="B85" s="145" t="s">
        <v>372</v>
      </c>
      <c r="C85" s="175" t="s">
        <v>345</v>
      </c>
      <c r="D85" s="106"/>
      <c r="E85" s="105" t="s">
        <v>186</v>
      </c>
      <c r="F85" s="174">
        <v>97.902000000000001</v>
      </c>
      <c r="G85" s="134"/>
      <c r="H85" s="134"/>
      <c r="I85" s="121"/>
      <c r="J85" s="121"/>
      <c r="K85" s="121"/>
      <c r="L85" s="35"/>
    </row>
    <row r="86" spans="1:12" ht="30" customHeight="1">
      <c r="A86" s="92">
        <v>74</v>
      </c>
      <c r="B86" s="99" t="s">
        <v>84</v>
      </c>
      <c r="C86" s="175" t="s">
        <v>345</v>
      </c>
      <c r="D86" s="106">
        <v>200</v>
      </c>
      <c r="E86" s="105" t="s">
        <v>186</v>
      </c>
      <c r="F86" s="174">
        <v>97.902000000000001</v>
      </c>
      <c r="G86" s="134"/>
      <c r="H86" s="134"/>
      <c r="I86" s="121"/>
      <c r="J86" s="121"/>
      <c r="K86" s="121"/>
      <c r="L86" s="35"/>
    </row>
    <row r="87" spans="1:12" ht="30" customHeight="1">
      <c r="A87" s="92">
        <v>75</v>
      </c>
      <c r="B87" s="11" t="s">
        <v>292</v>
      </c>
      <c r="C87" s="175" t="s">
        <v>345</v>
      </c>
      <c r="D87" s="106">
        <v>240</v>
      </c>
      <c r="E87" s="105"/>
      <c r="F87" s="174">
        <v>97.902000000000001</v>
      </c>
      <c r="G87" s="134"/>
      <c r="H87" s="134"/>
      <c r="I87" s="121"/>
      <c r="J87" s="121"/>
      <c r="K87" s="121"/>
      <c r="L87" s="35"/>
    </row>
    <row r="88" spans="1:12" ht="69.75" customHeight="1">
      <c r="A88" s="92">
        <v>76</v>
      </c>
      <c r="B88" s="145" t="s">
        <v>343</v>
      </c>
      <c r="C88" s="175" t="s">
        <v>346</v>
      </c>
      <c r="D88" s="106"/>
      <c r="E88" s="105" t="s">
        <v>186</v>
      </c>
      <c r="F88" s="174">
        <v>0.18</v>
      </c>
      <c r="G88" s="134"/>
      <c r="H88" s="134"/>
      <c r="I88" s="121"/>
      <c r="J88" s="121"/>
      <c r="K88" s="121"/>
      <c r="L88" s="35"/>
    </row>
    <row r="89" spans="1:12" ht="30" customHeight="1">
      <c r="A89" s="92">
        <v>77</v>
      </c>
      <c r="B89" s="99" t="s">
        <v>84</v>
      </c>
      <c r="C89" s="175" t="s">
        <v>346</v>
      </c>
      <c r="D89" s="106">
        <v>200</v>
      </c>
      <c r="E89" s="105" t="s">
        <v>186</v>
      </c>
      <c r="F89" s="174">
        <v>0.18</v>
      </c>
      <c r="G89" s="134"/>
      <c r="H89" s="134"/>
      <c r="I89" s="121"/>
      <c r="J89" s="121"/>
      <c r="K89" s="121"/>
      <c r="L89" s="35"/>
    </row>
    <row r="90" spans="1:12" ht="30" customHeight="1">
      <c r="A90" s="92">
        <v>78</v>
      </c>
      <c r="B90" s="11" t="s">
        <v>292</v>
      </c>
      <c r="C90" s="175" t="s">
        <v>346</v>
      </c>
      <c r="D90" s="106">
        <v>240</v>
      </c>
      <c r="E90" s="105" t="s">
        <v>186</v>
      </c>
      <c r="F90" s="174">
        <v>0.18</v>
      </c>
      <c r="G90" s="134"/>
      <c r="H90" s="134"/>
      <c r="I90" s="121"/>
      <c r="J90" s="121"/>
      <c r="K90" s="121"/>
      <c r="L90" s="35"/>
    </row>
    <row r="91" spans="1:12" ht="56.25" customHeight="1">
      <c r="A91" s="92">
        <v>79</v>
      </c>
      <c r="B91" s="11" t="s">
        <v>82</v>
      </c>
      <c r="C91" s="105" t="s">
        <v>197</v>
      </c>
      <c r="D91" s="106">
        <v>100</v>
      </c>
      <c r="E91" s="105" t="s">
        <v>167</v>
      </c>
      <c r="F91" s="174">
        <v>1901.2570000000001</v>
      </c>
      <c r="G91" s="134">
        <v>1984.78</v>
      </c>
      <c r="H91" s="134">
        <v>1664.47</v>
      </c>
      <c r="I91" s="121"/>
      <c r="J91" s="121"/>
      <c r="K91" s="121"/>
      <c r="L91" s="35"/>
    </row>
    <row r="92" spans="1:12" ht="19.5" customHeight="1">
      <c r="A92" s="92">
        <v>80</v>
      </c>
      <c r="B92" s="37" t="s">
        <v>191</v>
      </c>
      <c r="C92" s="105" t="s">
        <v>197</v>
      </c>
      <c r="D92" s="106">
        <v>110</v>
      </c>
      <c r="E92" s="105" t="s">
        <v>167</v>
      </c>
      <c r="F92" s="174">
        <v>1901.2570000000001</v>
      </c>
      <c r="G92" s="134">
        <v>1984.78</v>
      </c>
      <c r="H92" s="134">
        <v>1664.47</v>
      </c>
      <c r="I92" s="121"/>
      <c r="J92" s="121"/>
      <c r="K92" s="121"/>
      <c r="L92" s="35"/>
    </row>
    <row r="93" spans="1:12" ht="37.5" customHeight="1">
      <c r="A93" s="92">
        <v>81</v>
      </c>
      <c r="B93" s="145" t="s">
        <v>314</v>
      </c>
      <c r="C93" s="105" t="s">
        <v>326</v>
      </c>
      <c r="D93" s="106"/>
      <c r="E93" s="105" t="s">
        <v>167</v>
      </c>
      <c r="F93" s="174">
        <v>1115.471</v>
      </c>
      <c r="G93" s="134"/>
      <c r="H93" s="134"/>
      <c r="I93" s="121"/>
      <c r="J93" s="121"/>
      <c r="K93" s="121"/>
      <c r="L93" s="35"/>
    </row>
    <row r="94" spans="1:12" ht="63.75" customHeight="1">
      <c r="A94" s="92">
        <v>82</v>
      </c>
      <c r="B94" s="11" t="s">
        <v>82</v>
      </c>
      <c r="C94" s="105" t="s">
        <v>326</v>
      </c>
      <c r="D94" s="129">
        <v>100</v>
      </c>
      <c r="E94" s="105" t="s">
        <v>167</v>
      </c>
      <c r="F94" s="174">
        <v>1115.471</v>
      </c>
      <c r="G94" s="134"/>
      <c r="H94" s="134"/>
      <c r="I94" s="121"/>
      <c r="J94" s="121"/>
      <c r="K94" s="121"/>
      <c r="L94" s="40"/>
    </row>
    <row r="95" spans="1:12" ht="24.75" customHeight="1">
      <c r="A95" s="92">
        <v>83</v>
      </c>
      <c r="B95" s="37" t="s">
        <v>191</v>
      </c>
      <c r="C95" s="105" t="s">
        <v>326</v>
      </c>
      <c r="D95" s="129">
        <v>110</v>
      </c>
      <c r="E95" s="105" t="s">
        <v>167</v>
      </c>
      <c r="F95" s="174">
        <v>1115.471</v>
      </c>
      <c r="G95" s="134"/>
      <c r="H95" s="134"/>
      <c r="I95" s="121"/>
      <c r="J95" s="121"/>
      <c r="K95" s="121"/>
      <c r="L95" s="40"/>
    </row>
    <row r="96" spans="1:12" ht="23.25" customHeight="1">
      <c r="A96" s="92">
        <v>84</v>
      </c>
      <c r="B96" s="145" t="s">
        <v>168</v>
      </c>
      <c r="C96" s="105" t="s">
        <v>197</v>
      </c>
      <c r="D96" s="129">
        <v>800</v>
      </c>
      <c r="E96" s="105" t="s">
        <v>167</v>
      </c>
      <c r="F96" s="174">
        <v>0.5</v>
      </c>
      <c r="G96" s="134"/>
      <c r="H96" s="134"/>
      <c r="I96" s="121"/>
      <c r="J96" s="121"/>
      <c r="K96" s="121"/>
      <c r="L96" s="40"/>
    </row>
    <row r="97" spans="1:12" ht="18.75" customHeight="1">
      <c r="A97" s="92">
        <v>85</v>
      </c>
      <c r="B97" s="145" t="s">
        <v>316</v>
      </c>
      <c r="C97" s="105" t="s">
        <v>197</v>
      </c>
      <c r="D97" s="129">
        <v>850</v>
      </c>
      <c r="E97" s="105" t="s">
        <v>167</v>
      </c>
      <c r="F97" s="174">
        <v>0.5</v>
      </c>
      <c r="G97" s="134"/>
      <c r="H97" s="134"/>
      <c r="I97" s="121"/>
      <c r="J97" s="121"/>
      <c r="K97" s="121"/>
      <c r="L97" s="40"/>
    </row>
    <row r="98" spans="1:12" ht="32.25" customHeight="1">
      <c r="A98" s="92">
        <v>86</v>
      </c>
      <c r="B98" s="99" t="s">
        <v>84</v>
      </c>
      <c r="C98" s="105" t="s">
        <v>197</v>
      </c>
      <c r="D98" s="129">
        <v>200</v>
      </c>
      <c r="E98" s="105" t="s">
        <v>167</v>
      </c>
      <c r="F98" s="174">
        <v>540.31600000000003</v>
      </c>
      <c r="G98" s="134">
        <v>200</v>
      </c>
      <c r="H98" s="134">
        <v>200</v>
      </c>
      <c r="I98" s="121"/>
      <c r="J98" s="121"/>
      <c r="K98" s="121"/>
      <c r="L98" s="40"/>
    </row>
    <row r="99" spans="1:12" ht="41.25" customHeight="1">
      <c r="A99" s="92">
        <v>87</v>
      </c>
      <c r="B99" s="11" t="s">
        <v>292</v>
      </c>
      <c r="C99" s="105" t="s">
        <v>197</v>
      </c>
      <c r="D99" s="129">
        <v>240</v>
      </c>
      <c r="E99" s="105" t="s">
        <v>167</v>
      </c>
      <c r="F99" s="174">
        <v>540.31600000000003</v>
      </c>
      <c r="G99" s="134">
        <v>200</v>
      </c>
      <c r="H99" s="134">
        <v>200</v>
      </c>
      <c r="I99" s="121"/>
      <c r="J99" s="121"/>
      <c r="K99" s="121"/>
      <c r="L99" s="40"/>
    </row>
    <row r="100" spans="1:12" ht="21.75" customHeight="1">
      <c r="A100" s="92">
        <v>88</v>
      </c>
      <c r="B100" s="161" t="s">
        <v>198</v>
      </c>
      <c r="C100" s="128"/>
      <c r="D100" s="129"/>
      <c r="E100" s="105"/>
      <c r="F100" s="174">
        <f>F102+F103+F106+F109+F115</f>
        <v>483.41999999999996</v>
      </c>
      <c r="G100" s="134">
        <f>G102+G103+G106+G109</f>
        <v>123.74000000000001</v>
      </c>
      <c r="H100" s="134">
        <f>H102+H103+H106+H109</f>
        <v>52.2</v>
      </c>
      <c r="I100" s="121"/>
      <c r="J100" s="121"/>
      <c r="K100" s="121"/>
      <c r="L100" s="40"/>
    </row>
    <row r="101" spans="1:12" ht="24" customHeight="1">
      <c r="A101" s="92">
        <v>89</v>
      </c>
      <c r="B101" s="12" t="s">
        <v>64</v>
      </c>
      <c r="C101" s="128" t="s">
        <v>231</v>
      </c>
      <c r="D101" s="129">
        <v>500</v>
      </c>
      <c r="E101" s="105" t="s">
        <v>167</v>
      </c>
      <c r="F101" s="174">
        <v>320.31</v>
      </c>
      <c r="G101" s="134"/>
      <c r="H101" s="134"/>
      <c r="I101" s="121"/>
      <c r="J101" s="121"/>
      <c r="K101" s="121"/>
      <c r="L101" s="40"/>
    </row>
    <row r="102" spans="1:12" ht="48" customHeight="1">
      <c r="A102" s="92">
        <v>90</v>
      </c>
      <c r="B102" s="12" t="s">
        <v>193</v>
      </c>
      <c r="C102" s="128" t="s">
        <v>231</v>
      </c>
      <c r="D102" s="129">
        <v>540</v>
      </c>
      <c r="E102" s="105" t="s">
        <v>167</v>
      </c>
      <c r="F102" s="174">
        <v>320.31</v>
      </c>
      <c r="G102" s="134"/>
      <c r="H102" s="134"/>
      <c r="I102" s="36"/>
      <c r="J102" s="36"/>
      <c r="K102" s="36"/>
    </row>
    <row r="103" spans="1:12" ht="33" customHeight="1">
      <c r="A103" s="92">
        <v>91</v>
      </c>
      <c r="B103" s="38" t="s">
        <v>293</v>
      </c>
      <c r="C103" s="105" t="s">
        <v>175</v>
      </c>
      <c r="D103" s="106"/>
      <c r="E103" s="105" t="s">
        <v>159</v>
      </c>
      <c r="F103" s="174">
        <v>2.2000000000000002</v>
      </c>
      <c r="G103" s="134">
        <v>2.2000000000000002</v>
      </c>
      <c r="H103" s="134">
        <v>2.2000000000000002</v>
      </c>
      <c r="I103" s="36"/>
      <c r="J103" s="36"/>
      <c r="K103" s="36"/>
    </row>
    <row r="104" spans="1:12" ht="33" customHeight="1">
      <c r="A104" s="92">
        <v>92</v>
      </c>
      <c r="B104" s="99" t="s">
        <v>84</v>
      </c>
      <c r="C104" s="105" t="s">
        <v>175</v>
      </c>
      <c r="D104" s="106">
        <v>200</v>
      </c>
      <c r="E104" s="105" t="s">
        <v>159</v>
      </c>
      <c r="F104" s="174">
        <v>2.2000000000000002</v>
      </c>
      <c r="G104" s="134">
        <v>2.2000000000000002</v>
      </c>
      <c r="H104" s="134">
        <v>2.2000000000000002</v>
      </c>
      <c r="I104" s="36"/>
      <c r="J104" s="36"/>
      <c r="K104" s="36"/>
    </row>
    <row r="105" spans="1:12" ht="31.5" customHeight="1">
      <c r="A105" s="92">
        <v>93</v>
      </c>
      <c r="B105" s="11" t="s">
        <v>292</v>
      </c>
      <c r="C105" s="105" t="s">
        <v>175</v>
      </c>
      <c r="D105" s="106">
        <v>240</v>
      </c>
      <c r="E105" s="105" t="s">
        <v>159</v>
      </c>
      <c r="F105" s="174">
        <v>2.2000000000000002</v>
      </c>
      <c r="G105" s="134">
        <v>2.2000000000000002</v>
      </c>
      <c r="H105" s="134">
        <v>2.2000000000000002</v>
      </c>
      <c r="I105" s="36"/>
      <c r="J105" s="36"/>
      <c r="K105" s="36"/>
    </row>
    <row r="106" spans="1:12" ht="15" customHeight="1">
      <c r="A106" s="92">
        <v>94</v>
      </c>
      <c r="B106" s="141" t="s">
        <v>156</v>
      </c>
      <c r="C106" s="105"/>
      <c r="D106" s="106"/>
      <c r="E106" s="105" t="s">
        <v>160</v>
      </c>
      <c r="F106" s="174">
        <v>50</v>
      </c>
      <c r="G106" s="134">
        <v>50</v>
      </c>
      <c r="H106" s="134">
        <v>50</v>
      </c>
      <c r="I106" s="36"/>
      <c r="J106" s="36"/>
      <c r="K106" s="36"/>
    </row>
    <row r="107" spans="1:12" ht="12.75" customHeight="1">
      <c r="A107" s="92">
        <v>95</v>
      </c>
      <c r="B107" s="141" t="s">
        <v>168</v>
      </c>
      <c r="C107" s="105" t="s">
        <v>176</v>
      </c>
      <c r="D107" s="106">
        <v>800</v>
      </c>
      <c r="E107" s="105" t="s">
        <v>160</v>
      </c>
      <c r="F107" s="174">
        <v>50</v>
      </c>
      <c r="G107" s="134">
        <v>50</v>
      </c>
      <c r="H107" s="134">
        <v>50</v>
      </c>
      <c r="I107" s="36"/>
      <c r="J107" s="36"/>
      <c r="K107" s="36"/>
    </row>
    <row r="108" spans="1:12">
      <c r="A108" s="92">
        <v>96</v>
      </c>
      <c r="B108" s="141" t="s">
        <v>382</v>
      </c>
      <c r="C108" s="105" t="s">
        <v>176</v>
      </c>
      <c r="D108" s="106">
        <v>870</v>
      </c>
      <c r="E108" s="105" t="s">
        <v>160</v>
      </c>
      <c r="F108" s="174">
        <v>50</v>
      </c>
      <c r="G108" s="134">
        <v>50</v>
      </c>
      <c r="H108" s="134">
        <v>50</v>
      </c>
      <c r="I108" s="36"/>
      <c r="J108" s="36"/>
      <c r="K108" s="36"/>
    </row>
    <row r="109" spans="1:12" ht="18" customHeight="1">
      <c r="A109" s="92">
        <v>97</v>
      </c>
      <c r="B109" s="38" t="s">
        <v>76</v>
      </c>
      <c r="C109" s="105"/>
      <c r="D109" s="106"/>
      <c r="E109" s="105" t="s">
        <v>162</v>
      </c>
      <c r="F109" s="174">
        <v>70.91</v>
      </c>
      <c r="G109" s="134">
        <v>71.540000000000006</v>
      </c>
      <c r="H109" s="134">
        <v>0</v>
      </c>
      <c r="I109" s="36"/>
      <c r="J109" s="36"/>
      <c r="K109" s="36"/>
    </row>
    <row r="110" spans="1:12" ht="36.75" customHeight="1">
      <c r="A110" s="92">
        <v>98</v>
      </c>
      <c r="B110" s="86" t="s">
        <v>294</v>
      </c>
      <c r="C110" s="105" t="s">
        <v>213</v>
      </c>
      <c r="D110" s="106"/>
      <c r="E110" s="105" t="s">
        <v>162</v>
      </c>
      <c r="F110" s="174">
        <v>70.91</v>
      </c>
      <c r="G110" s="134">
        <v>71.540000000000006</v>
      </c>
      <c r="H110" s="134">
        <v>0</v>
      </c>
      <c r="I110" s="36"/>
      <c r="J110" s="36"/>
      <c r="K110" s="36"/>
    </row>
    <row r="111" spans="1:12" ht="51">
      <c r="A111" s="92">
        <v>99</v>
      </c>
      <c r="B111" s="11" t="s">
        <v>82</v>
      </c>
      <c r="C111" s="105" t="s">
        <v>213</v>
      </c>
      <c r="D111" s="106">
        <v>100</v>
      </c>
      <c r="E111" s="105" t="s">
        <v>162</v>
      </c>
      <c r="F111" s="174">
        <v>55.344999999999999</v>
      </c>
      <c r="G111" s="134">
        <v>71.540000000000006</v>
      </c>
      <c r="H111" s="134"/>
    </row>
    <row r="112" spans="1:12" ht="25.5">
      <c r="A112" s="92">
        <v>100</v>
      </c>
      <c r="B112" s="37" t="s">
        <v>83</v>
      </c>
      <c r="C112" s="105" t="s">
        <v>213</v>
      </c>
      <c r="D112" s="127">
        <v>120</v>
      </c>
      <c r="E112" s="126" t="s">
        <v>162</v>
      </c>
      <c r="F112" s="174">
        <v>55.344999999999999</v>
      </c>
      <c r="G112" s="134">
        <v>71.540000000000006</v>
      </c>
      <c r="H112" s="134"/>
    </row>
    <row r="113" spans="1:8" ht="25.5">
      <c r="A113" s="92">
        <v>101</v>
      </c>
      <c r="B113" s="99" t="s">
        <v>84</v>
      </c>
      <c r="C113" s="105" t="s">
        <v>213</v>
      </c>
      <c r="D113" s="127">
        <v>200</v>
      </c>
      <c r="E113" s="126" t="s">
        <v>162</v>
      </c>
      <c r="F113" s="174">
        <v>15.565</v>
      </c>
      <c r="G113" s="134"/>
      <c r="H113" s="134"/>
    </row>
    <row r="114" spans="1:8" ht="25.5">
      <c r="A114" s="92">
        <v>102</v>
      </c>
      <c r="B114" s="11" t="s">
        <v>292</v>
      </c>
      <c r="C114" s="105" t="s">
        <v>213</v>
      </c>
      <c r="D114" s="127">
        <v>240</v>
      </c>
      <c r="E114" s="126" t="s">
        <v>162</v>
      </c>
      <c r="F114" s="174">
        <v>15.565</v>
      </c>
      <c r="G114" s="134"/>
      <c r="H114" s="134"/>
    </row>
    <row r="115" spans="1:8">
      <c r="A115" s="92">
        <v>103</v>
      </c>
      <c r="B115" s="145" t="s">
        <v>318</v>
      </c>
      <c r="C115" s="175"/>
      <c r="D115" s="127"/>
      <c r="E115" s="126" t="s">
        <v>319</v>
      </c>
      <c r="F115" s="174">
        <v>40</v>
      </c>
      <c r="G115" s="134"/>
      <c r="H115" s="134"/>
    </row>
    <row r="116" spans="1:8" ht="38.25">
      <c r="A116" s="92">
        <v>104</v>
      </c>
      <c r="B116" s="171" t="s">
        <v>320</v>
      </c>
      <c r="C116" s="175" t="s">
        <v>321</v>
      </c>
      <c r="D116" s="127"/>
      <c r="E116" s="126" t="s">
        <v>319</v>
      </c>
      <c r="F116" s="174">
        <v>40</v>
      </c>
      <c r="G116" s="134"/>
      <c r="H116" s="134"/>
    </row>
    <row r="117" spans="1:8" ht="51">
      <c r="A117" s="92">
        <v>105</v>
      </c>
      <c r="B117" s="11" t="s">
        <v>82</v>
      </c>
      <c r="C117" s="175" t="s">
        <v>321</v>
      </c>
      <c r="D117" s="127">
        <v>100</v>
      </c>
      <c r="E117" s="126" t="s">
        <v>319</v>
      </c>
      <c r="F117" s="174">
        <v>40</v>
      </c>
      <c r="G117" s="134"/>
      <c r="H117" s="134"/>
    </row>
    <row r="118" spans="1:8" ht="25.5">
      <c r="A118" s="92">
        <v>106</v>
      </c>
      <c r="B118" s="37" t="s">
        <v>83</v>
      </c>
      <c r="C118" s="175" t="s">
        <v>321</v>
      </c>
      <c r="D118" s="127">
        <v>120</v>
      </c>
      <c r="E118" s="126" t="s">
        <v>319</v>
      </c>
      <c r="F118" s="174">
        <v>40</v>
      </c>
      <c r="G118" s="134"/>
      <c r="H118" s="134"/>
    </row>
    <row r="119" spans="1:8">
      <c r="A119" s="92">
        <v>107</v>
      </c>
      <c r="B119" s="103" t="s">
        <v>92</v>
      </c>
      <c r="C119" s="128"/>
      <c r="D119" s="129"/>
      <c r="E119" s="128"/>
      <c r="F119" s="174"/>
      <c r="G119" s="134">
        <v>271.91000000000003</v>
      </c>
      <c r="H119" s="134">
        <v>340.57</v>
      </c>
    </row>
    <row r="120" spans="1:8">
      <c r="A120" s="39">
        <v>108</v>
      </c>
      <c r="B120" s="38" t="s">
        <v>80</v>
      </c>
      <c r="C120" s="105"/>
      <c r="D120" s="106"/>
      <c r="E120" s="105"/>
      <c r="F120" s="174">
        <f>F100+F84+F13</f>
        <v>11442.918000000001</v>
      </c>
      <c r="G120" s="134">
        <f>G102+G100+G84+G13+G119</f>
        <v>6876.369999999999</v>
      </c>
      <c r="H120" s="134">
        <f>H102+H100+H84+H13+H119</f>
        <v>6611.2300000000005</v>
      </c>
    </row>
    <row r="121" spans="1:8">
      <c r="F121" s="135"/>
    </row>
    <row r="122" spans="1:8">
      <c r="F122" s="135"/>
    </row>
  </sheetData>
  <mergeCells count="7">
    <mergeCell ref="F1:H1"/>
    <mergeCell ref="B8:F9"/>
    <mergeCell ref="A8:A9"/>
    <mergeCell ref="G4:H4"/>
    <mergeCell ref="J5:K5"/>
    <mergeCell ref="D2:I2"/>
    <mergeCell ref="D3:H3"/>
  </mergeCells>
  <pageMargins left="0.7" right="0.7" top="0.75" bottom="0.75" header="0.3" footer="0.3"/>
  <pageSetup paperSize="9" scale="65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I16"/>
  <sheetViews>
    <sheetView workbookViewId="0">
      <selection activeCell="E4" sqref="E4"/>
    </sheetView>
  </sheetViews>
  <sheetFormatPr defaultRowHeight="12.75"/>
  <cols>
    <col min="2" max="2" width="24.7109375" customWidth="1"/>
  </cols>
  <sheetData>
    <row r="1" spans="1:9">
      <c r="A1" s="151"/>
      <c r="B1" s="151"/>
      <c r="C1" s="151"/>
      <c r="D1" s="151"/>
      <c r="E1" s="151"/>
      <c r="F1" s="151"/>
      <c r="G1" s="2" t="s">
        <v>220</v>
      </c>
      <c r="H1" s="3"/>
    </row>
    <row r="2" spans="1:9">
      <c r="A2" s="151"/>
      <c r="B2" s="151"/>
      <c r="C2" s="151"/>
      <c r="D2" s="2" t="s">
        <v>303</v>
      </c>
      <c r="E2" s="2"/>
      <c r="F2" s="2"/>
      <c r="G2" s="2"/>
      <c r="H2" s="2"/>
      <c r="I2" s="2"/>
    </row>
    <row r="3" spans="1:9">
      <c r="A3" s="151"/>
      <c r="B3" s="151"/>
      <c r="C3" s="151"/>
      <c r="D3" s="151"/>
      <c r="E3" s="221" t="s">
        <v>389</v>
      </c>
      <c r="F3" s="221"/>
      <c r="G3" s="221"/>
      <c r="H3" s="221"/>
    </row>
    <row r="4" spans="1:9">
      <c r="A4" s="151"/>
      <c r="B4" s="151"/>
      <c r="C4" s="151"/>
      <c r="D4" s="151"/>
      <c r="E4" s="151"/>
      <c r="F4" s="152"/>
      <c r="G4" s="153"/>
      <c r="H4" s="152"/>
    </row>
    <row r="5" spans="1:9">
      <c r="A5" s="151"/>
      <c r="B5" s="151"/>
      <c r="C5" s="151"/>
      <c r="D5" s="151"/>
      <c r="E5" s="151"/>
      <c r="F5" s="151"/>
      <c r="G5" s="222"/>
      <c r="H5" s="222"/>
    </row>
    <row r="6" spans="1:9">
      <c r="A6" s="151"/>
      <c r="B6" s="151"/>
      <c r="C6" s="151"/>
      <c r="D6" s="151"/>
      <c r="E6" s="154"/>
      <c r="F6" s="154"/>
      <c r="G6" s="154"/>
      <c r="H6" s="151"/>
    </row>
    <row r="7" spans="1:9">
      <c r="A7" s="223" t="s">
        <v>64</v>
      </c>
      <c r="B7" s="223"/>
      <c r="C7" s="223"/>
      <c r="D7" s="223"/>
      <c r="E7" s="223"/>
      <c r="F7" s="223"/>
      <c r="G7" s="223"/>
      <c r="H7" s="223"/>
    </row>
    <row r="8" spans="1:9">
      <c r="A8" s="223" t="s">
        <v>221</v>
      </c>
      <c r="B8" s="223"/>
      <c r="C8" s="223"/>
      <c r="D8" s="223"/>
      <c r="E8" s="223"/>
      <c r="F8" s="223"/>
      <c r="G8" s="223"/>
      <c r="H8" s="223"/>
    </row>
    <row r="9" spans="1:9">
      <c r="A9" s="223" t="s">
        <v>222</v>
      </c>
      <c r="B9" s="223"/>
      <c r="C9" s="223"/>
      <c r="D9" s="223"/>
      <c r="E9" s="223"/>
      <c r="F9" s="223"/>
      <c r="G9" s="223"/>
      <c r="H9" s="223"/>
    </row>
    <row r="10" spans="1:9">
      <c r="A10" s="224" t="s">
        <v>223</v>
      </c>
      <c r="B10" s="224"/>
      <c r="C10" s="224"/>
      <c r="D10" s="224"/>
      <c r="E10" s="224"/>
      <c r="F10" s="224"/>
      <c r="G10" s="224"/>
      <c r="H10" s="224"/>
    </row>
    <row r="11" spans="1:9">
      <c r="A11" s="155"/>
      <c r="B11" s="155"/>
      <c r="C11" s="155"/>
      <c r="D11" s="155"/>
      <c r="E11" s="155"/>
      <c r="F11" s="155"/>
      <c r="G11" s="155"/>
      <c r="H11" s="155" t="s">
        <v>6</v>
      </c>
    </row>
    <row r="12" spans="1:9">
      <c r="A12" s="225" t="s">
        <v>224</v>
      </c>
      <c r="B12" s="225" t="s">
        <v>225</v>
      </c>
      <c r="C12" s="225" t="s">
        <v>80</v>
      </c>
      <c r="D12" s="225"/>
      <c r="E12" s="225" t="s">
        <v>226</v>
      </c>
      <c r="F12" s="225"/>
      <c r="G12" s="225" t="s">
        <v>227</v>
      </c>
      <c r="H12" s="225"/>
    </row>
    <row r="13" spans="1:9">
      <c r="A13" s="225"/>
      <c r="B13" s="225"/>
      <c r="C13" s="139">
        <v>2016</v>
      </c>
      <c r="D13" s="139">
        <v>2017</v>
      </c>
      <c r="E13" s="139">
        <v>2016</v>
      </c>
      <c r="F13" s="139">
        <v>2017</v>
      </c>
      <c r="G13" s="139">
        <v>2016</v>
      </c>
      <c r="H13" s="139">
        <v>2017</v>
      </c>
    </row>
    <row r="14" spans="1:9">
      <c r="A14" s="149"/>
      <c r="B14" s="156">
        <v>1</v>
      </c>
      <c r="C14" s="156">
        <v>2</v>
      </c>
      <c r="D14" s="156">
        <v>3</v>
      </c>
      <c r="E14" s="156">
        <v>4</v>
      </c>
      <c r="F14" s="156">
        <v>5</v>
      </c>
      <c r="G14" s="156">
        <v>6</v>
      </c>
      <c r="H14" s="156">
        <v>7</v>
      </c>
    </row>
    <row r="15" spans="1:9" ht="37.5" customHeight="1">
      <c r="A15" s="156">
        <v>2</v>
      </c>
      <c r="B15" s="145" t="s">
        <v>281</v>
      </c>
      <c r="C15" s="157">
        <v>320.31</v>
      </c>
      <c r="D15" s="157">
        <f>F15+H15</f>
        <v>0</v>
      </c>
      <c r="E15" s="157">
        <v>0</v>
      </c>
      <c r="F15" s="157">
        <v>0</v>
      </c>
      <c r="G15" s="156">
        <v>320.31</v>
      </c>
      <c r="H15" s="145">
        <v>0</v>
      </c>
    </row>
    <row r="16" spans="1:9">
      <c r="A16" s="145"/>
      <c r="B16" s="158" t="s">
        <v>228</v>
      </c>
      <c r="C16" s="157">
        <v>320.31</v>
      </c>
      <c r="D16" s="157">
        <f>F16+H16</f>
        <v>0</v>
      </c>
      <c r="E16" s="159">
        <v>0</v>
      </c>
      <c r="F16" s="159">
        <f>SUM(F15:F15)</f>
        <v>0</v>
      </c>
      <c r="G16" s="160">
        <f>SUM(G15:G15)</f>
        <v>320.31</v>
      </c>
      <c r="H16" s="160">
        <f>SUM(H15:H15)</f>
        <v>0</v>
      </c>
    </row>
  </sheetData>
  <mergeCells count="11">
    <mergeCell ref="A10:H10"/>
    <mergeCell ref="A12:A13"/>
    <mergeCell ref="B12:B13"/>
    <mergeCell ref="C12:D12"/>
    <mergeCell ref="E12:F12"/>
    <mergeCell ref="G12:H12"/>
    <mergeCell ref="E3:H3"/>
    <mergeCell ref="G5:H5"/>
    <mergeCell ref="A7:H7"/>
    <mergeCell ref="A8:H8"/>
    <mergeCell ref="A9:H9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источники 1</vt:lpstr>
      <vt:lpstr>доходы 3</vt:lpstr>
      <vt:lpstr>приложение 4</vt:lpstr>
      <vt:lpstr>ведомственые 5</vt:lpstr>
      <vt:lpstr>приложение 6</vt:lpstr>
      <vt:lpstr>Приложение 7 Юг</vt:lpstr>
    </vt:vector>
  </TitlesOfParts>
  <Company>ФУЭ администрации Мотыгинского района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Савельева Р.Г.</dc:creator>
  <cp:lastModifiedBy>DELL</cp:lastModifiedBy>
  <cp:lastPrinted>2016-12-28T04:55:16Z</cp:lastPrinted>
  <dcterms:created xsi:type="dcterms:W3CDTF">2005-11-20T02:14:16Z</dcterms:created>
  <dcterms:modified xsi:type="dcterms:W3CDTF">2017-01-09T08:40:34Z</dcterms:modified>
</cp:coreProperties>
</file>